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jic\Desktop\GIO 2025-26\městská atletika 2026\"/>
    </mc:Choice>
  </mc:AlternateContent>
  <bookViews>
    <workbookView xWindow="0" yWindow="0" windowWidth="23040" windowHeight="8868" tabRatio="769"/>
  </bookViews>
  <sheets>
    <sheet name="třída" sheetId="48" r:id="rId1"/>
    <sheet name="60mCH" sheetId="52" r:id="rId2"/>
    <sheet name="60mD" sheetId="60" r:id="rId3"/>
    <sheet name="dálkaCH" sheetId="62" r:id="rId4"/>
    <sheet name="dálkaD" sheetId="63" r:id="rId5"/>
    <sheet name="600m" sheetId="57" r:id="rId6"/>
    <sheet name="800m" sheetId="61" r:id="rId7"/>
    <sheet name="míček" sheetId="64" r:id="rId8"/>
    <sheet name="míček 2" sheetId="65" r:id="rId9"/>
    <sheet name="kouleCH" sheetId="66" r:id="rId10"/>
    <sheet name="kouleD" sheetId="67" r:id="rId11"/>
    <sheet name="štafeta" sheetId="68" r:id="rId12"/>
  </sheets>
  <calcPr calcId="162913"/>
</workbook>
</file>

<file path=xl/calcChain.xml><?xml version="1.0" encoding="utf-8"?>
<calcChain xmlns="http://schemas.openxmlformats.org/spreadsheetml/2006/main">
  <c r="F278" i="48" l="1"/>
  <c r="F279" i="48"/>
  <c r="F280" i="48"/>
  <c r="F239" i="48"/>
  <c r="F89" i="48"/>
  <c r="F301" i="48" l="1"/>
  <c r="F302" i="48"/>
  <c r="F300" i="48"/>
  <c r="F263" i="48"/>
  <c r="F264" i="48"/>
  <c r="F262" i="48"/>
  <c r="F225" i="48"/>
  <c r="F226" i="48"/>
  <c r="F224" i="48"/>
  <c r="F187" i="48"/>
  <c r="F188" i="48"/>
  <c r="F186" i="48"/>
  <c r="F149" i="48"/>
  <c r="F150" i="48"/>
  <c r="F148" i="48"/>
  <c r="F111" i="48"/>
  <c r="F112" i="48"/>
  <c r="F110" i="48"/>
  <c r="F73" i="48"/>
  <c r="F74" i="48"/>
  <c r="F72" i="48"/>
  <c r="F36" i="48"/>
  <c r="F37" i="48"/>
  <c r="F35" i="48"/>
  <c r="C10" i="66" l="1"/>
  <c r="C10" i="52" l="1"/>
  <c r="F289" i="48"/>
  <c r="F290" i="48"/>
  <c r="F291" i="48"/>
  <c r="F292" i="48"/>
  <c r="F293" i="48"/>
  <c r="F288" i="48"/>
  <c r="F251" i="48"/>
  <c r="F252" i="48"/>
  <c r="F253" i="48"/>
  <c r="F254" i="48"/>
  <c r="F255" i="48"/>
  <c r="F250" i="48"/>
  <c r="F213" i="48"/>
  <c r="F214" i="48"/>
  <c r="F215" i="48"/>
  <c r="F216" i="48"/>
  <c r="F217" i="48"/>
  <c r="F212" i="48"/>
  <c r="F175" i="48"/>
  <c r="F176" i="48"/>
  <c r="F177" i="48"/>
  <c r="F178" i="48"/>
  <c r="F179" i="48"/>
  <c r="F174" i="48"/>
  <c r="F137" i="48" l="1"/>
  <c r="F138" i="48"/>
  <c r="F139" i="48"/>
  <c r="F140" i="48"/>
  <c r="F141" i="48"/>
  <c r="F136" i="48"/>
  <c r="F99" i="48"/>
  <c r="F100" i="48"/>
  <c r="F101" i="48"/>
  <c r="F102" i="48"/>
  <c r="F103" i="48"/>
  <c r="F98" i="48"/>
  <c r="F61" i="48"/>
  <c r="F62" i="48"/>
  <c r="F63" i="48"/>
  <c r="F64" i="48"/>
  <c r="F65" i="48"/>
  <c r="F60" i="48"/>
  <c r="F23" i="48"/>
  <c r="F24" i="48"/>
  <c r="F25" i="48"/>
  <c r="F26" i="48"/>
  <c r="F27" i="48"/>
  <c r="F28" i="48"/>
  <c r="F287" i="48" l="1"/>
  <c r="F281" i="48"/>
  <c r="F261" i="48"/>
  <c r="F236" i="48"/>
  <c r="F223" i="48"/>
  <c r="F211" i="48"/>
  <c r="F205" i="48"/>
  <c r="F71" i="48"/>
  <c r="F53" i="48"/>
  <c r="F132" i="48"/>
  <c r="F184" i="48"/>
  <c r="F185" i="48"/>
  <c r="F172" i="48"/>
  <c r="F173" i="48"/>
  <c r="F166" i="48"/>
  <c r="F167" i="48"/>
  <c r="F160" i="48"/>
  <c r="F161" i="48"/>
  <c r="F275" i="48" l="1"/>
  <c r="F87" i="48" l="1"/>
  <c r="F122" i="48"/>
  <c r="F88" i="48" l="1"/>
  <c r="C24" i="67" l="1"/>
  <c r="C25" i="67"/>
  <c r="C26" i="67"/>
  <c r="C27" i="67"/>
  <c r="C28" i="67"/>
  <c r="C23" i="67"/>
  <c r="C18" i="67"/>
  <c r="C19" i="67"/>
  <c r="C20" i="67"/>
  <c r="C21" i="67"/>
  <c r="C22" i="67"/>
  <c r="C17" i="67"/>
  <c r="C12" i="67"/>
  <c r="C13" i="67"/>
  <c r="C14" i="67"/>
  <c r="C15" i="67"/>
  <c r="C16" i="67"/>
  <c r="C11" i="67"/>
  <c r="C6" i="67"/>
  <c r="C7" i="67"/>
  <c r="C8" i="67"/>
  <c r="C9" i="67"/>
  <c r="C10" i="67"/>
  <c r="C5" i="67"/>
  <c r="C24" i="66"/>
  <c r="C25" i="66"/>
  <c r="C26" i="66"/>
  <c r="C27" i="66"/>
  <c r="C23" i="66"/>
  <c r="C18" i="66"/>
  <c r="C19" i="66"/>
  <c r="C20" i="66"/>
  <c r="C21" i="66"/>
  <c r="C22" i="66"/>
  <c r="C17" i="66"/>
  <c r="C12" i="66"/>
  <c r="C13" i="66"/>
  <c r="C14" i="66"/>
  <c r="C15" i="66"/>
  <c r="C16" i="66"/>
  <c r="C11" i="66"/>
  <c r="C6" i="66"/>
  <c r="C7" i="66"/>
  <c r="C8" i="66"/>
  <c r="C9" i="66"/>
  <c r="C5" i="66"/>
  <c r="C24" i="65"/>
  <c r="C25" i="65"/>
  <c r="C26" i="65"/>
  <c r="C27" i="65"/>
  <c r="C28" i="65"/>
  <c r="C23" i="65"/>
  <c r="C18" i="65"/>
  <c r="C19" i="65"/>
  <c r="C20" i="65"/>
  <c r="C21" i="65"/>
  <c r="C22" i="65"/>
  <c r="C17" i="65"/>
  <c r="C12" i="65"/>
  <c r="C13" i="65"/>
  <c r="C14" i="65"/>
  <c r="C15" i="65"/>
  <c r="C16" i="65"/>
  <c r="C11" i="65"/>
  <c r="C6" i="65"/>
  <c r="C7" i="65"/>
  <c r="C8" i="65"/>
  <c r="C9" i="65"/>
  <c r="C10" i="65"/>
  <c r="C5" i="65"/>
  <c r="C24" i="64"/>
  <c r="C25" i="64"/>
  <c r="C26" i="64"/>
  <c r="C27" i="64"/>
  <c r="C28" i="64"/>
  <c r="C23" i="64"/>
  <c r="C18" i="64"/>
  <c r="C19" i="64"/>
  <c r="C20" i="64"/>
  <c r="C21" i="64"/>
  <c r="C22" i="64"/>
  <c r="C17" i="64"/>
  <c r="C12" i="64"/>
  <c r="C13" i="64"/>
  <c r="C14" i="64"/>
  <c r="C15" i="64"/>
  <c r="C16" i="64"/>
  <c r="C11" i="64"/>
  <c r="C6" i="64"/>
  <c r="C7" i="64"/>
  <c r="C8" i="64"/>
  <c r="C9" i="64"/>
  <c r="C10" i="64"/>
  <c r="C5" i="64"/>
  <c r="C24" i="63"/>
  <c r="C25" i="63"/>
  <c r="C26" i="63"/>
  <c r="C27" i="63"/>
  <c r="C23" i="63"/>
  <c r="C18" i="63"/>
  <c r="C19" i="63"/>
  <c r="C20" i="63"/>
  <c r="C21" i="63"/>
  <c r="C22" i="63"/>
  <c r="C17" i="63"/>
  <c r="C12" i="63"/>
  <c r="C13" i="63"/>
  <c r="C14" i="63"/>
  <c r="C15" i="63"/>
  <c r="C16" i="63"/>
  <c r="C11" i="63"/>
  <c r="C6" i="63"/>
  <c r="C7" i="63"/>
  <c r="C8" i="63"/>
  <c r="C9" i="63"/>
  <c r="C10" i="63"/>
  <c r="C5" i="63"/>
  <c r="C24" i="62"/>
  <c r="C25" i="62"/>
  <c r="C26" i="62"/>
  <c r="C27" i="62"/>
  <c r="C28" i="62"/>
  <c r="C23" i="62"/>
  <c r="C18" i="62"/>
  <c r="C19" i="62"/>
  <c r="C20" i="62"/>
  <c r="C21" i="62"/>
  <c r="C22" i="62"/>
  <c r="C17" i="62"/>
  <c r="C12" i="62"/>
  <c r="C13" i="62"/>
  <c r="C14" i="62"/>
  <c r="C15" i="62"/>
  <c r="C16" i="62"/>
  <c r="C11" i="62"/>
  <c r="C6" i="62"/>
  <c r="C7" i="62"/>
  <c r="C8" i="62"/>
  <c r="C9" i="62"/>
  <c r="C10" i="62"/>
  <c r="C5" i="62"/>
  <c r="C24" i="61"/>
  <c r="C25" i="61"/>
  <c r="C26" i="61"/>
  <c r="C27" i="61"/>
  <c r="C28" i="61"/>
  <c r="C23" i="61"/>
  <c r="C18" i="61"/>
  <c r="C19" i="61"/>
  <c r="C20" i="61"/>
  <c r="C21" i="61"/>
  <c r="C22" i="61"/>
  <c r="C17" i="61"/>
  <c r="C12" i="61"/>
  <c r="C13" i="61"/>
  <c r="C14" i="61"/>
  <c r="C15" i="61"/>
  <c r="C16" i="61"/>
  <c r="C11" i="61"/>
  <c r="C6" i="61"/>
  <c r="C7" i="61"/>
  <c r="C8" i="61"/>
  <c r="C9" i="61"/>
  <c r="C10" i="61"/>
  <c r="C5" i="61"/>
  <c r="C24" i="57" l="1"/>
  <c r="C25" i="57"/>
  <c r="C26" i="57"/>
  <c r="C27" i="57"/>
  <c r="C28" i="57"/>
  <c r="C23" i="57"/>
  <c r="C18" i="57"/>
  <c r="C19" i="57"/>
  <c r="C20" i="57"/>
  <c r="C21" i="57"/>
  <c r="C22" i="57"/>
  <c r="C17" i="57"/>
  <c r="C12" i="57"/>
  <c r="C13" i="57"/>
  <c r="C14" i="57"/>
  <c r="C15" i="57"/>
  <c r="C16" i="57"/>
  <c r="C11" i="57"/>
  <c r="C6" i="57"/>
  <c r="C7" i="57"/>
  <c r="C8" i="57"/>
  <c r="C9" i="57"/>
  <c r="C10" i="57"/>
  <c r="C5" i="57"/>
  <c r="C24" i="60"/>
  <c r="C25" i="60"/>
  <c r="C26" i="60"/>
  <c r="C27" i="60"/>
  <c r="C28" i="60"/>
  <c r="C23" i="60"/>
  <c r="C18" i="60"/>
  <c r="C19" i="60"/>
  <c r="C20" i="60"/>
  <c r="C21" i="60"/>
  <c r="C22" i="60"/>
  <c r="C17" i="60"/>
  <c r="C12" i="60"/>
  <c r="C13" i="60"/>
  <c r="C14" i="60"/>
  <c r="C15" i="60"/>
  <c r="C16" i="60"/>
  <c r="C11" i="60"/>
  <c r="C6" i="60"/>
  <c r="C7" i="60"/>
  <c r="C8" i="60"/>
  <c r="C9" i="60"/>
  <c r="C10" i="60"/>
  <c r="C5" i="60"/>
  <c r="C24" i="52"/>
  <c r="C25" i="52"/>
  <c r="C26" i="52"/>
  <c r="C27" i="52"/>
  <c r="C28" i="52"/>
  <c r="C23" i="52"/>
  <c r="C18" i="52"/>
  <c r="C19" i="52"/>
  <c r="C20" i="52"/>
  <c r="C21" i="52"/>
  <c r="C22" i="52"/>
  <c r="C17" i="52"/>
  <c r="C12" i="52"/>
  <c r="C13" i="52"/>
  <c r="C14" i="52"/>
  <c r="C15" i="52"/>
  <c r="C16" i="52"/>
  <c r="C11" i="52"/>
  <c r="C6" i="52"/>
  <c r="C7" i="52"/>
  <c r="C8" i="52"/>
  <c r="C9" i="52"/>
  <c r="C5" i="52"/>
  <c r="F242" i="48" l="1"/>
  <c r="F295" i="48" l="1"/>
  <c r="F296" i="48"/>
  <c r="F297" i="48"/>
  <c r="F298" i="48"/>
  <c r="F299" i="48"/>
  <c r="F294" i="48"/>
  <c r="F257" i="48"/>
  <c r="F258" i="48"/>
  <c r="F259" i="48"/>
  <c r="F260" i="48"/>
  <c r="F256" i="48"/>
  <c r="F219" i="48"/>
  <c r="F220" i="48"/>
  <c r="F221" i="48"/>
  <c r="F222" i="48"/>
  <c r="F218" i="48"/>
  <c r="F181" i="48"/>
  <c r="F182" i="48"/>
  <c r="F183" i="48"/>
  <c r="F180" i="48"/>
  <c r="F143" i="48"/>
  <c r="F144" i="48"/>
  <c r="F145" i="48"/>
  <c r="F146" i="48"/>
  <c r="F147" i="48"/>
  <c r="F142" i="48"/>
  <c r="F105" i="48"/>
  <c r="F106" i="48"/>
  <c r="F107" i="48"/>
  <c r="F108" i="48"/>
  <c r="F109" i="48"/>
  <c r="F104" i="48"/>
  <c r="F67" i="48"/>
  <c r="F68" i="48"/>
  <c r="F69" i="48"/>
  <c r="F70" i="48"/>
  <c r="F66" i="48"/>
  <c r="F30" i="48"/>
  <c r="F31" i="48"/>
  <c r="F32" i="48"/>
  <c r="F33" i="48"/>
  <c r="F34" i="48"/>
  <c r="F29" i="48"/>
  <c r="F283" i="48"/>
  <c r="F284" i="48"/>
  <c r="F285" i="48"/>
  <c r="F286" i="48"/>
  <c r="F282" i="48"/>
  <c r="F245" i="48"/>
  <c r="F246" i="48"/>
  <c r="F247" i="48"/>
  <c r="F248" i="48"/>
  <c r="F249" i="48"/>
  <c r="F244" i="48"/>
  <c r="F207" i="48"/>
  <c r="F208" i="48"/>
  <c r="F209" i="48"/>
  <c r="F210" i="48"/>
  <c r="F206" i="48"/>
  <c r="F169" i="48"/>
  <c r="F170" i="48"/>
  <c r="F171" i="48"/>
  <c r="F168" i="48"/>
  <c r="F131" i="48"/>
  <c r="F133" i="48"/>
  <c r="F134" i="48"/>
  <c r="F135" i="48"/>
  <c r="F130" i="48"/>
  <c r="F93" i="48"/>
  <c r="F94" i="48"/>
  <c r="F95" i="48"/>
  <c r="F96" i="48"/>
  <c r="F97" i="48"/>
  <c r="F92" i="48"/>
  <c r="F55" i="48"/>
  <c r="F56" i="48"/>
  <c r="F57" i="48"/>
  <c r="F58" i="48"/>
  <c r="F59" i="48"/>
  <c r="F54" i="48"/>
  <c r="F18" i="48"/>
  <c r="F19" i="48"/>
  <c r="F20" i="48"/>
  <c r="F21" i="48"/>
  <c r="F22" i="48"/>
  <c r="F17" i="48"/>
  <c r="F125" i="48"/>
  <c r="F126" i="48"/>
  <c r="F127" i="48"/>
  <c r="F128" i="48"/>
  <c r="F129" i="48"/>
  <c r="F124" i="48"/>
  <c r="F90" i="48"/>
  <c r="F91" i="48"/>
  <c r="F86" i="48"/>
  <c r="F49" i="48"/>
  <c r="F50" i="48"/>
  <c r="F51" i="48"/>
  <c r="F52" i="48"/>
  <c r="F48" i="48"/>
  <c r="F12" i="48"/>
  <c r="F13" i="48"/>
  <c r="F14" i="48"/>
  <c r="F15" i="48"/>
  <c r="F16" i="48"/>
  <c r="F11" i="48"/>
  <c r="F277" i="48"/>
  <c r="F276" i="48"/>
  <c r="F240" i="48"/>
  <c r="F241" i="48"/>
  <c r="F243" i="48"/>
  <c r="F238" i="48"/>
  <c r="F201" i="48"/>
  <c r="F202" i="48"/>
  <c r="F203" i="48"/>
  <c r="F204" i="48"/>
  <c r="F200" i="48"/>
  <c r="F163" i="48"/>
  <c r="F164" i="48"/>
  <c r="F162" i="48"/>
  <c r="F274" i="48" l="1"/>
  <c r="F273" i="48"/>
  <c r="F272" i="48"/>
  <c r="F271" i="48"/>
  <c r="F270" i="48"/>
  <c r="F237" i="48"/>
  <c r="F235" i="48"/>
  <c r="F234" i="48"/>
  <c r="F233" i="48"/>
  <c r="F232" i="48"/>
  <c r="F199" i="48"/>
  <c r="F198" i="48"/>
  <c r="F197" i="48"/>
  <c r="F196" i="48"/>
  <c r="F195" i="48"/>
  <c r="F194" i="48"/>
  <c r="F159" i="48"/>
  <c r="F158" i="48"/>
  <c r="F157" i="48"/>
  <c r="F156" i="48"/>
  <c r="F123" i="48"/>
  <c r="F121" i="48"/>
  <c r="F120" i="48"/>
  <c r="F119" i="48"/>
  <c r="F118" i="48"/>
  <c r="F85" i="48"/>
  <c r="F84" i="48"/>
  <c r="F83" i="48"/>
  <c r="F82" i="48"/>
  <c r="F81" i="48"/>
  <c r="F80" i="48"/>
  <c r="F47" i="48"/>
  <c r="F46" i="48"/>
  <c r="F45" i="48"/>
  <c r="F44" i="48"/>
  <c r="F43" i="48"/>
  <c r="F42" i="48"/>
  <c r="I157" i="48" l="1"/>
  <c r="I195" i="48"/>
  <c r="I233" i="48"/>
  <c r="I80" i="48"/>
  <c r="I42" i="48"/>
  <c r="I118" i="48"/>
  <c r="I270" i="48"/>
  <c r="I231" i="48"/>
  <c r="I232" i="48"/>
  <c r="I271" i="48"/>
  <c r="I269" i="48"/>
  <c r="I156" i="48"/>
  <c r="I155" i="48"/>
  <c r="I194" i="48"/>
  <c r="I193" i="48"/>
  <c r="I81" i="48"/>
  <c r="I79" i="48"/>
  <c r="I117" i="48"/>
  <c r="I116" i="48"/>
  <c r="I43" i="48"/>
  <c r="I41" i="48"/>
  <c r="I292" i="48" l="1"/>
  <c r="I301" i="48"/>
  <c r="I300" i="48"/>
  <c r="I299" i="48"/>
  <c r="I285" i="48"/>
  <c r="I294" i="48"/>
  <c r="I287" i="48"/>
  <c r="I286" i="48"/>
  <c r="I293" i="48"/>
  <c r="F6" i="48"/>
  <c r="F7" i="48"/>
  <c r="F8" i="48"/>
  <c r="F9" i="48"/>
  <c r="F10" i="48"/>
  <c r="F5" i="48"/>
  <c r="I4" i="48" l="1"/>
  <c r="I291" i="48" s="1"/>
  <c r="I295" i="48" s="1"/>
  <c r="I5" i="48"/>
  <c r="I298" i="48" s="1"/>
  <c r="I302" i="48" s="1"/>
  <c r="I3" i="48"/>
  <c r="I284" i="48" s="1"/>
  <c r="I288" i="48" s="1"/>
</calcChain>
</file>

<file path=xl/sharedStrings.xml><?xml version="1.0" encoding="utf-8"?>
<sst xmlns="http://schemas.openxmlformats.org/spreadsheetml/2006/main" count="1146" uniqueCount="248">
  <si>
    <t>číslo</t>
  </si>
  <si>
    <t>jméno</t>
  </si>
  <si>
    <t>třída</t>
  </si>
  <si>
    <t>body</t>
  </si>
  <si>
    <t>60 m</t>
  </si>
  <si>
    <t>dálka</t>
  </si>
  <si>
    <t>800 m</t>
  </si>
  <si>
    <t>štafeta</t>
  </si>
  <si>
    <t>výkon</t>
  </si>
  <si>
    <t>Atletický den - třída 6. ch</t>
  </si>
  <si>
    <t>Atletický den - třída 6. d</t>
  </si>
  <si>
    <t>Atletický den - třída 7. ch</t>
  </si>
  <si>
    <t>Atletický den - třída 8. d</t>
  </si>
  <si>
    <t>Atletický den - třída 7. d</t>
  </si>
  <si>
    <t>Atletický den - třída 8. ch</t>
  </si>
  <si>
    <t>Atletický den - třída 9. ch</t>
  </si>
  <si>
    <t>Atletický den - třída 9. d</t>
  </si>
  <si>
    <t xml:space="preserve">60 m </t>
  </si>
  <si>
    <t>GIO</t>
  </si>
  <si>
    <t>škola</t>
  </si>
  <si>
    <t>600 m</t>
  </si>
  <si>
    <t>ZŠ Olbracht</t>
  </si>
  <si>
    <t>ZŠ Riegra</t>
  </si>
  <si>
    <t>koule</t>
  </si>
  <si>
    <t>ZŠ I.O</t>
  </si>
  <si>
    <t>6. třídy</t>
  </si>
  <si>
    <t>6. třídy - chlapci</t>
  </si>
  <si>
    <t>6. třídy - dívky</t>
  </si>
  <si>
    <t>7. třídy - chlapci</t>
  </si>
  <si>
    <t>7. třídy - dívky</t>
  </si>
  <si>
    <t>8. třídy - chlapci</t>
  </si>
  <si>
    <t>8. třídy - dívky</t>
  </si>
  <si>
    <t>9. třídy - chlapci</t>
  </si>
  <si>
    <t>9. třídy - dívky</t>
  </si>
  <si>
    <t>7. třídy</t>
  </si>
  <si>
    <t>8. třídy</t>
  </si>
  <si>
    <t>9. třídy</t>
  </si>
  <si>
    <t>CELKEM</t>
  </si>
  <si>
    <t>Atletický den - štafeta</t>
  </si>
  <si>
    <t>6.</t>
  </si>
  <si>
    <t>7.</t>
  </si>
  <si>
    <t>8.</t>
  </si>
  <si>
    <t>9.</t>
  </si>
  <si>
    <t>Atletický den - 60 m - chlapci</t>
  </si>
  <si>
    <t>Atletický den - 60 m - dívky</t>
  </si>
  <si>
    <t>Atletický den - 600 m - 6. + 7.</t>
  </si>
  <si>
    <t>6.CH</t>
  </si>
  <si>
    <t>6.D</t>
  </si>
  <si>
    <t>7.CH</t>
  </si>
  <si>
    <t>7.D</t>
  </si>
  <si>
    <t>Atletický den - 800 m - 8. + 9.</t>
  </si>
  <si>
    <t>8.CH</t>
  </si>
  <si>
    <t>8.D</t>
  </si>
  <si>
    <t>9.CH</t>
  </si>
  <si>
    <t>9.D</t>
  </si>
  <si>
    <t>Atletický den - dálka - chlapci</t>
  </si>
  <si>
    <t>Atletický den - dálka - dívky</t>
  </si>
  <si>
    <t>Atletický den - míček - 6. + 7.</t>
  </si>
  <si>
    <t>Atletický den - koule - dívky</t>
  </si>
  <si>
    <t>Atletický den - koule - chlapci</t>
  </si>
  <si>
    <t>míček</t>
  </si>
  <si>
    <t>Tran Adéla</t>
  </si>
  <si>
    <t>Koudelka, Krajíc, Ovečka, Kraus</t>
  </si>
  <si>
    <t>Maturová, Fantová, Samková, Šedová</t>
  </si>
  <si>
    <t>Horáček, Regner, Regál, Kysela</t>
  </si>
  <si>
    <t>Rambousková</t>
  </si>
  <si>
    <t>Stonerová, Rambousková, Podroužková, Kufnerová</t>
  </si>
  <si>
    <t>Krausová, Václavíková, Švarbová, Fidrhelová</t>
  </si>
  <si>
    <t>Sisr, Franc, Regner, Novák</t>
  </si>
  <si>
    <t>Mazánková, Kufnerová, Patková, Soukupová</t>
  </si>
  <si>
    <t>Šťovíček Vít</t>
  </si>
  <si>
    <t>Koloc David</t>
  </si>
  <si>
    <t>Horáček Ondřej</t>
  </si>
  <si>
    <t>Weishaupt Vít</t>
  </si>
  <si>
    <t>Wittmayer Tomáš</t>
  </si>
  <si>
    <t>Votrubec, Horáček, Weishaupt, Štovíček</t>
  </si>
  <si>
    <t>Brádlová Justýna</t>
  </si>
  <si>
    <t>Mašková Jana</t>
  </si>
  <si>
    <t>Ryšavá Kristýna</t>
  </si>
  <si>
    <t>Novotná Karolína</t>
  </si>
  <si>
    <t>Kosová Anna</t>
  </si>
  <si>
    <t>Brádlová, Mašková, Kosová, Ryšavá</t>
  </si>
  <si>
    <t>Vlček Jakub</t>
  </si>
  <si>
    <t>Stříbrný Tomáš</t>
  </si>
  <si>
    <t>Vrchovský Jaroslav</t>
  </si>
  <si>
    <t>Saska Denis</t>
  </si>
  <si>
    <t>Janočko Petr</t>
  </si>
  <si>
    <t>Malý Filip</t>
  </si>
  <si>
    <t>Candrák Samuel</t>
  </si>
  <si>
    <t>Vlček, Vrchovský, Stříbrný, Janočko</t>
  </si>
  <si>
    <t>Šviková Barbora</t>
  </si>
  <si>
    <t>Pelcová Michaela</t>
  </si>
  <si>
    <t>Bažantová Vendula</t>
  </si>
  <si>
    <t>Řeháková Rozálie</t>
  </si>
  <si>
    <t>Frenclová Karolína</t>
  </si>
  <si>
    <t>Šviková, Bažantová, Mejsnarová, Pelcová</t>
  </si>
  <si>
    <t>Michal Kryštof</t>
  </si>
  <si>
    <t>Morávek Adam</t>
  </si>
  <si>
    <t>Tvrdík Vojtěch</t>
  </si>
  <si>
    <t>Juračka Patrik</t>
  </si>
  <si>
    <t>Hladík Radim</t>
  </si>
  <si>
    <t>Pušpacher Adam</t>
  </si>
  <si>
    <t>Morávek, Michal, Tvrdík, Juračka</t>
  </si>
  <si>
    <t>Buriánková Adéla</t>
  </si>
  <si>
    <t>Plívová Anna</t>
  </si>
  <si>
    <t>Černošková Marie</t>
  </si>
  <si>
    <t>Samková Maria</t>
  </si>
  <si>
    <t>Plíhalová Šárka</t>
  </si>
  <si>
    <t>Jindrová Kamila</t>
  </si>
  <si>
    <t>Plamínková Ema</t>
  </si>
  <si>
    <t>Plíhalová, Plívová, Černošková, Buriánková</t>
  </si>
  <si>
    <t>Trakal Petr</t>
  </si>
  <si>
    <t>Šorf František</t>
  </si>
  <si>
    <t>Kyloušek Daniel</t>
  </si>
  <si>
    <t>Průšek Dominik</t>
  </si>
  <si>
    <t>Pavelka Milan</t>
  </si>
  <si>
    <t>Trakal, Jodas, Kyloušek, Průšek</t>
  </si>
  <si>
    <t>Šámalová Tereza</t>
  </si>
  <si>
    <t>Syrovátková Karolína</t>
  </si>
  <si>
    <t>Šviková Anna</t>
  </si>
  <si>
    <t>Krausová Eliška</t>
  </si>
  <si>
    <t>Hejduková Alžběta</t>
  </si>
  <si>
    <t>Wittmayerová Agáta</t>
  </si>
  <si>
    <t>Preisslerová Tereza</t>
  </si>
  <si>
    <t>Šámalová, Syrovátková, Šviková, Plamínková</t>
  </si>
  <si>
    <t>Havrda Martin</t>
  </si>
  <si>
    <t>Baláž Pavel</t>
  </si>
  <si>
    <t>Balatka Jakub</t>
  </si>
  <si>
    <t>Geci Daniel</t>
  </si>
  <si>
    <t>Mašek Kryštof</t>
  </si>
  <si>
    <t>Jirouš Tadeáš</t>
  </si>
  <si>
    <t>Nesvadba Matyáš</t>
  </si>
  <si>
    <t>Wohlmuth Josef</t>
  </si>
  <si>
    <t>Havrda, Baláž, Balatka, Mašek</t>
  </si>
  <si>
    <t>Vanická Gita</t>
  </si>
  <si>
    <t>Vacátková Markéta</t>
  </si>
  <si>
    <t>Kurfiřtová Michaela</t>
  </si>
  <si>
    <t>Popková Veronika</t>
  </si>
  <si>
    <t>Konstantynova Alisa</t>
  </si>
  <si>
    <t>Borešová Kateřina</t>
  </si>
  <si>
    <t>Hrustanovič Sára</t>
  </si>
  <si>
    <t>Vanická, Vacátková, Hrustanovič, Borešová</t>
  </si>
  <si>
    <t>Sakajto Gabriel</t>
  </si>
  <si>
    <t>Skalský Sebastian</t>
  </si>
  <si>
    <t>Spurný Štěpán</t>
  </si>
  <si>
    <t>Horák Mikuláš</t>
  </si>
  <si>
    <t>Blažek Filip</t>
  </si>
  <si>
    <t>Fidler Bruno</t>
  </si>
  <si>
    <t>KadlecVojtěch</t>
  </si>
  <si>
    <t>Tran Alex</t>
  </si>
  <si>
    <t>Skalský, Sakajto, Blažek, Spurný</t>
  </si>
  <si>
    <t>Linková Nela</t>
  </si>
  <si>
    <t>Brožová Marie</t>
  </si>
  <si>
    <t>Šturcová Nela</t>
  </si>
  <si>
    <t>Jónová Erika</t>
  </si>
  <si>
    <t>Kubecová Michaela</t>
  </si>
  <si>
    <t>Švestková Simona</t>
  </si>
  <si>
    <t>Linková, Brožová, Vélová, Kubecová</t>
  </si>
  <si>
    <t>Farský Josef</t>
  </si>
  <si>
    <t>Kovalenko Egor</t>
  </si>
  <si>
    <t>Maltsev Danyl</t>
  </si>
  <si>
    <t>Bucek Antonín</t>
  </si>
  <si>
    <t>Balatka Kryštof</t>
  </si>
  <si>
    <t>Kovalenko, Farský, Kužel, Balatka</t>
  </si>
  <si>
    <t>Zahrádková Štěpánka</t>
  </si>
  <si>
    <t>Pospíšilová Leona</t>
  </si>
  <si>
    <t>Zahrádková Hedvika</t>
  </si>
  <si>
    <t>Rážová Magdaléna</t>
  </si>
  <si>
    <t>Dierzéová Marie</t>
  </si>
  <si>
    <t>Zahrádková, Zahrádková, Rážová, Pospíšilová</t>
  </si>
  <si>
    <t>Hassa Jan</t>
  </si>
  <si>
    <t>Housa Šimon</t>
  </si>
  <si>
    <t>Boch Tomáš</t>
  </si>
  <si>
    <t>Linek Matyáš</t>
  </si>
  <si>
    <t>Kroupa Mikuláš</t>
  </si>
  <si>
    <t>Gardián Samuel</t>
  </si>
  <si>
    <t>Roháček, Linek, Sakajto, Hassa</t>
  </si>
  <si>
    <t>Medková Michaela</t>
  </si>
  <si>
    <t>Borešová Markéta</t>
  </si>
  <si>
    <t>Kučerová Nicol</t>
  </si>
  <si>
    <t>Vítková Vendula</t>
  </si>
  <si>
    <t>Hloušková Justýna</t>
  </si>
  <si>
    <t>Kučerová Nicole</t>
  </si>
  <si>
    <t>Lukešová Adéla</t>
  </si>
  <si>
    <t>Vítková, Kučerová, Hloušková, Medková</t>
  </si>
  <si>
    <t>Atletický den - míček - 8. + 9.</t>
  </si>
  <si>
    <t>Kraus Bartoloměj</t>
  </si>
  <si>
    <t>Novák Tobiáš</t>
  </si>
  <si>
    <t>Ovečka Lukáš</t>
  </si>
  <si>
    <t>Klinger Matyáš</t>
  </si>
  <si>
    <t>Ráž Jáchym</t>
  </si>
  <si>
    <t>Nguien Tomáš</t>
  </si>
  <si>
    <t>Koudelka Teodor</t>
  </si>
  <si>
    <t>Housa Matyáš</t>
  </si>
  <si>
    <t>Fantová Nela</t>
  </si>
  <si>
    <t>Šedová Amálie</t>
  </si>
  <si>
    <t>Maturová Michaela</t>
  </si>
  <si>
    <t>Samková Aneta</t>
  </si>
  <si>
    <t>Kohut Sabina</t>
  </si>
  <si>
    <t>Hrubá Elen</t>
  </si>
  <si>
    <t>Horáček Vojtěch</t>
  </si>
  <si>
    <t>Regner Daniel</t>
  </si>
  <si>
    <t>Regál Jáchym</t>
  </si>
  <si>
    <t>Opočenský Roman</t>
  </si>
  <si>
    <t>Kysela Adam</t>
  </si>
  <si>
    <t>Černošek Josef</t>
  </si>
  <si>
    <t>Rambousková Nikol</t>
  </si>
  <si>
    <t>Podroužková Daniela</t>
  </si>
  <si>
    <t>Bucharová Tereza</t>
  </si>
  <si>
    <t>Stronerová Elise</t>
  </si>
  <si>
    <t>Antošová Nela</t>
  </si>
  <si>
    <t>Čermáková Anna</t>
  </si>
  <si>
    <t>Šobáň Vít</t>
  </si>
  <si>
    <t>Piskač Milan</t>
  </si>
  <si>
    <t>Novotný Kryštof</t>
  </si>
  <si>
    <t>Podroužek Šimon</t>
  </si>
  <si>
    <t>Rausch Samuel</t>
  </si>
  <si>
    <t>Koudelka Leoš</t>
  </si>
  <si>
    <t>Krausová Marta</t>
  </si>
  <si>
    <t>Václavíková Eliška</t>
  </si>
  <si>
    <t>Švarbová Michaela</t>
  </si>
  <si>
    <t>Fidrhelová Anna Marie</t>
  </si>
  <si>
    <t>Stehlíková Lucie</t>
  </si>
  <si>
    <t>Jurášová Lucie</t>
  </si>
  <si>
    <t>Sisr František</t>
  </si>
  <si>
    <t>Franc Sebastian</t>
  </si>
  <si>
    <t>Stěhula Jakub</t>
  </si>
  <si>
    <t>Podzimek Kryštof</t>
  </si>
  <si>
    <t>Regner Filip</t>
  </si>
  <si>
    <t>Novák Martin</t>
  </si>
  <si>
    <t>Szabo Ladislav</t>
  </si>
  <si>
    <t>Konečný Radim</t>
  </si>
  <si>
    <t>Kufnerová Kateřina</t>
  </si>
  <si>
    <t>Mazánková Eva</t>
  </si>
  <si>
    <t>Holcová Tereza</t>
  </si>
  <si>
    <t>Soukupová Karolína</t>
  </si>
  <si>
    <t>Patková Justýna</t>
  </si>
  <si>
    <t>Volencová Nela</t>
  </si>
  <si>
    <t>Plívová Denisa</t>
  </si>
  <si>
    <t>Krejčí Tomáš</t>
  </si>
  <si>
    <t>Piskač, Novotný, Roleček, Podroužek</t>
  </si>
  <si>
    <t>Samková Natálie</t>
  </si>
  <si>
    <t>Ceralová Nela</t>
  </si>
  <si>
    <t>Dolenský Daniel</t>
  </si>
  <si>
    <t>Dlatla Jakub</t>
  </si>
  <si>
    <t>Veleová Eliška</t>
  </si>
  <si>
    <t>Zeman Petr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</si>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</sst>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20"/>
      <color theme="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11" fillId="0" borderId="0" xfId="0" applyFont="1"/>
    <xf numFmtId="0" fontId="10" fillId="0" borderId="0" xfId="0" applyFont="1" applyAlignment="1"/>
    <xf numFmtId="0" fontId="11" fillId="0" borderId="0" xfId="0" applyFont="1" applyFill="1"/>
    <xf numFmtId="0" fontId="5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12" fillId="0" borderId="0" xfId="0" applyFont="1"/>
    <xf numFmtId="0" fontId="12" fillId="0" borderId="0" xfId="0" applyFont="1" applyFill="1"/>
    <xf numFmtId="0" fontId="6" fillId="4" borderId="0" xfId="0" applyFont="1" applyFill="1"/>
    <xf numFmtId="0" fontId="13" fillId="5" borderId="8" xfId="0" applyFont="1" applyFill="1" applyBorder="1"/>
    <xf numFmtId="0" fontId="12" fillId="0" borderId="8" xfId="0" applyFont="1" applyFill="1" applyBorder="1"/>
    <xf numFmtId="0" fontId="10" fillId="0" borderId="8" xfId="0" applyFont="1" applyFill="1" applyBorder="1"/>
    <xf numFmtId="1" fontId="12" fillId="0" borderId="8" xfId="0" applyNumberFormat="1" applyFont="1" applyFill="1" applyBorder="1"/>
    <xf numFmtId="0" fontId="10" fillId="0" borderId="1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1" fontId="5" fillId="4" borderId="0" xfId="0" applyNumberFormat="1" applyFont="1" applyFill="1" applyBorder="1" applyAlignment="1">
      <alignment horizontal="center" vertical="center"/>
    </xf>
    <xf numFmtId="0" fontId="12" fillId="0" borderId="8" xfId="0" applyFont="1" applyBorder="1"/>
    <xf numFmtId="1" fontId="12" fillId="0" borderId="8" xfId="0" applyNumberFormat="1" applyFont="1" applyBorder="1"/>
    <xf numFmtId="0" fontId="12" fillId="0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7" fillId="4" borderId="0" xfId="0" applyFont="1" applyFill="1"/>
    <xf numFmtId="0" fontId="12" fillId="0" borderId="20" xfId="0" applyFont="1" applyBorder="1"/>
    <xf numFmtId="0" fontId="12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1" fontId="10" fillId="4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0" fillId="2" borderId="15" xfId="0" applyNumberFormat="1" applyFont="1" applyFill="1" applyBorder="1" applyAlignment="1">
      <alignment horizontal="center" vertical="center"/>
    </xf>
    <xf numFmtId="1" fontId="10" fillId="2" borderId="25" xfId="0" applyNumberFormat="1" applyFont="1" applyFill="1" applyBorder="1" applyAlignment="1">
      <alignment horizontal="center" vertical="center"/>
    </xf>
    <xf numFmtId="1" fontId="10" fillId="2" borderId="9" xfId="0" applyNumberFormat="1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0" fillId="0" borderId="0" xfId="0" applyAlignment="1">
      <alignment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8" fillId="0" borderId="29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/>
    </xf>
    <xf numFmtId="0" fontId="8" fillId="0" borderId="24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/>
    </xf>
    <xf numFmtId="0" fontId="8" fillId="0" borderId="33" xfId="0" applyFont="1" applyFill="1" applyBorder="1" applyAlignment="1">
      <alignment horizontal="left" vertical="center"/>
    </xf>
    <xf numFmtId="0" fontId="8" fillId="0" borderId="31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8" fillId="0" borderId="30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34" xfId="0" applyFont="1" applyFill="1" applyBorder="1" applyAlignment="1">
      <alignment horizontal="left" vertical="center"/>
    </xf>
    <xf numFmtId="0" fontId="8" fillId="0" borderId="32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10" fillId="2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8" fillId="0" borderId="18" xfId="0" applyFont="1" applyBorder="1" applyAlignment="1">
      <alignment horizontal="left" vertical="center"/>
    </xf>
    <xf numFmtId="0" fontId="10" fillId="0" borderId="31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left"/>
    </xf>
    <xf numFmtId="0" fontId="11" fillId="0" borderId="18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8" fillId="0" borderId="8" xfId="0" applyFont="1" applyBorder="1"/>
    <xf numFmtId="0" fontId="11" fillId="0" borderId="5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left" vertical="center"/>
    </xf>
    <xf numFmtId="0" fontId="18" fillId="0" borderId="17" xfId="0" applyFont="1" applyBorder="1" applyAlignment="1">
      <alignment horizontal="left"/>
    </xf>
    <xf numFmtId="0" fontId="12" fillId="0" borderId="2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 indent="2"/>
    </xf>
    <xf numFmtId="0" fontId="5" fillId="3" borderId="12" xfId="0" applyFont="1" applyFill="1" applyBorder="1" applyAlignment="1">
      <alignment horizontal="left" vertical="center" indent="2"/>
    </xf>
    <xf numFmtId="0" fontId="5" fillId="3" borderId="35" xfId="0" applyFont="1" applyFill="1" applyBorder="1" applyAlignment="1">
      <alignment horizontal="left" vertical="center" indent="2"/>
    </xf>
    <xf numFmtId="0" fontId="10" fillId="0" borderId="36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4" fontId="10" fillId="0" borderId="32" xfId="0" applyNumberFormat="1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14" fontId="10" fillId="2" borderId="25" xfId="0" applyNumberFormat="1" applyFont="1" applyFill="1" applyBorder="1" applyAlignment="1">
      <alignment horizontal="center" vertical="center"/>
    </xf>
    <xf numFmtId="14" fontId="10" fillId="2" borderId="9" xfId="0" applyNumberFormat="1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5" fillId="6" borderId="10" xfId="0" applyFont="1" applyFill="1" applyBorder="1" applyAlignment="1">
      <alignment horizontal="left" vertical="center" indent="2"/>
    </xf>
    <xf numFmtId="0" fontId="5" fillId="6" borderId="12" xfId="0" applyFont="1" applyFill="1" applyBorder="1" applyAlignment="1">
      <alignment horizontal="left" vertical="center" indent="2"/>
    </xf>
    <xf numFmtId="0" fontId="5" fillId="6" borderId="35" xfId="0" applyFont="1" applyFill="1" applyBorder="1" applyAlignment="1">
      <alignment horizontal="left" vertical="center" indent="2"/>
    </xf>
    <xf numFmtId="0" fontId="10" fillId="0" borderId="21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14" fontId="10" fillId="0" borderId="30" xfId="0" applyNumberFormat="1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left" vertical="center" indent="2"/>
    </xf>
    <xf numFmtId="0" fontId="5" fillId="6" borderId="28" xfId="0" applyFont="1" applyFill="1" applyBorder="1" applyAlignment="1">
      <alignment horizontal="left" vertical="center" indent="2"/>
    </xf>
    <xf numFmtId="0" fontId="5" fillId="6" borderId="37" xfId="0" applyFont="1" applyFill="1" applyBorder="1" applyAlignment="1">
      <alignment horizontal="left" vertical="center" indent="2"/>
    </xf>
    <xf numFmtId="0" fontId="10" fillId="0" borderId="17" xfId="0" applyFont="1" applyFill="1" applyBorder="1" applyAlignment="1">
      <alignment vertical="center"/>
    </xf>
    <xf numFmtId="14" fontId="10" fillId="2" borderId="3" xfId="0" applyNumberFormat="1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7" fillId="3" borderId="10" xfId="0" applyFont="1" applyFill="1" applyBorder="1" applyAlignment="1">
      <alignment horizontal="left" vertical="center" indent="2"/>
    </xf>
    <xf numFmtId="0" fontId="17" fillId="3" borderId="12" xfId="0" applyFont="1" applyFill="1" applyBorder="1" applyAlignment="1">
      <alignment horizontal="left" vertical="center" indent="2"/>
    </xf>
    <xf numFmtId="0" fontId="17" fillId="3" borderId="35" xfId="0" applyFont="1" applyFill="1" applyBorder="1" applyAlignment="1">
      <alignment horizontal="left" vertical="center" indent="2"/>
    </xf>
    <xf numFmtId="0" fontId="9" fillId="0" borderId="36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14" fontId="9" fillId="0" borderId="25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14" fontId="9" fillId="0" borderId="21" xfId="0" applyNumberFormat="1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left" vertical="center" indent="2"/>
    </xf>
    <xf numFmtId="0" fontId="17" fillId="3" borderId="37" xfId="0" applyFont="1" applyFill="1" applyBorder="1" applyAlignment="1">
      <alignment horizontal="left" vertical="center" indent="2"/>
    </xf>
    <xf numFmtId="14" fontId="9" fillId="0" borderId="14" xfId="0" applyNumberFormat="1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14" fontId="9" fillId="0" borderId="18" xfId="0" applyNumberFormat="1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16" fillId="0" borderId="4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4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10">
    <cellStyle name="Normální" xfId="0" builtinId="0"/>
    <cellStyle name="Normální 10" xfId="9"/>
    <cellStyle name="normální 2" xfId="1"/>
    <cellStyle name="normální 3" xfId="2"/>
    <cellStyle name="Normální 4" xfId="3"/>
    <cellStyle name="Normální 5" xfId="4"/>
    <cellStyle name="Normální 6" xfId="5"/>
    <cellStyle name="Normální 7" xfId="6"/>
    <cellStyle name="Normální 8" xfId="7"/>
    <cellStyle name="Normální 9" xfId="8"/>
  </cellStyles>
  <dxfs count="1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9900"/>
      <color rgb="FF339966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02"/>
  <sheetViews>
    <sheetView tabSelected="1" topLeftCell="A196" zoomScale="115" zoomScaleNormal="115" workbookViewId="0">
      <selection activeCell="D261" sqref="D261"/>
    </sheetView>
  </sheetViews>
  <sheetFormatPr defaultColWidth="9.109375" defaultRowHeight="12.9" customHeight="1" x14ac:dyDescent="0.3"/>
  <cols>
    <col min="1" max="1" width="7.6640625" style="34" customWidth="1"/>
    <col min="2" max="2" width="5.109375" style="9" customWidth="1"/>
    <col min="3" max="3" width="40.33203125" style="4" customWidth="1"/>
    <col min="4" max="4" width="21.6640625" style="9" customWidth="1"/>
    <col min="5" max="5" width="20.6640625" style="9" customWidth="1"/>
    <col min="6" max="6" width="14" style="9" customWidth="1"/>
    <col min="7" max="7" width="0.88671875" style="9" customWidth="1"/>
    <col min="8" max="8" width="22.109375" style="9" customWidth="1"/>
    <col min="9" max="9" width="10.5546875" style="9" customWidth="1"/>
    <col min="10" max="16384" width="9.109375" style="9"/>
  </cols>
  <sheetData>
    <row r="1" spans="1:9" ht="12.9" customHeight="1" thickBot="1" x14ac:dyDescent="0.35"/>
    <row r="2" spans="1:9" s="10" customFormat="1" ht="12.9" customHeight="1" thickBot="1" x14ac:dyDescent="0.35">
      <c r="A2" s="34"/>
      <c r="B2" s="165" t="s">
        <v>9</v>
      </c>
      <c r="C2" s="166"/>
      <c r="D2" s="166"/>
      <c r="E2" s="166"/>
      <c r="F2" s="167"/>
      <c r="G2" s="11"/>
      <c r="H2" s="12" t="s">
        <v>26</v>
      </c>
      <c r="I2" s="13"/>
    </row>
    <row r="3" spans="1:9" s="10" customFormat="1" ht="12.9" customHeight="1" x14ac:dyDescent="0.3">
      <c r="A3" s="34"/>
      <c r="B3" s="168" t="s">
        <v>0</v>
      </c>
      <c r="C3" s="169" t="s">
        <v>1</v>
      </c>
      <c r="D3" s="170" t="s">
        <v>19</v>
      </c>
      <c r="E3" s="171" t="s">
        <v>8</v>
      </c>
      <c r="F3" s="160" t="s">
        <v>3</v>
      </c>
      <c r="H3" s="14" t="s">
        <v>18</v>
      </c>
      <c r="I3" s="15">
        <f>F5+F6+F11+F12+F17+F18+F23+F24+F29+F30+F35</f>
        <v>5311.8531918294057</v>
      </c>
    </row>
    <row r="4" spans="1:9" s="10" customFormat="1" ht="12.9" customHeight="1" thickBot="1" x14ac:dyDescent="0.35">
      <c r="A4" s="34"/>
      <c r="B4" s="153"/>
      <c r="C4" s="155"/>
      <c r="D4" s="157"/>
      <c r="E4" s="159"/>
      <c r="F4" s="161"/>
      <c r="H4" s="14" t="s">
        <v>24</v>
      </c>
      <c r="I4" s="15">
        <f>F7+F8+F13+F14+F19+F20+F25+F26+F31+F32+F36</f>
        <v>5382.0527455117763</v>
      </c>
    </row>
    <row r="5" spans="1:9" s="10" customFormat="1" ht="12.9" customHeight="1" x14ac:dyDescent="0.3">
      <c r="A5" s="147" t="s">
        <v>17</v>
      </c>
      <c r="B5" s="37"/>
      <c r="C5" s="137" t="s">
        <v>186</v>
      </c>
      <c r="D5" s="36" t="s">
        <v>18</v>
      </c>
      <c r="E5" s="48">
        <v>9.75</v>
      </c>
      <c r="F5" s="53">
        <f>46.0849*POWER(12.76-E5,1.81)</f>
        <v>338.66007987624153</v>
      </c>
      <c r="H5" s="14" t="s">
        <v>22</v>
      </c>
      <c r="I5" s="15">
        <f>F9+F10+F15+F16+F21+F22+F27+F28+F33+F34+F37</f>
        <v>3124.8399752795799</v>
      </c>
    </row>
    <row r="6" spans="1:9" s="10" customFormat="1" ht="12.9" customHeight="1" x14ac:dyDescent="0.3">
      <c r="A6" s="148"/>
      <c r="B6" s="38"/>
      <c r="C6" s="137" t="s">
        <v>187</v>
      </c>
      <c r="D6" s="17" t="s">
        <v>18</v>
      </c>
      <c r="E6" s="49">
        <v>8.9700000000000006</v>
      </c>
      <c r="F6" s="54">
        <f t="shared" ref="F6:F10" si="0">46.0849*POWER(12.76-E6,1.81)</f>
        <v>513.92011860362129</v>
      </c>
    </row>
    <row r="7" spans="1:9" s="10" customFormat="1" ht="12.9" customHeight="1" x14ac:dyDescent="0.3">
      <c r="A7" s="148" t="s">
        <v>17</v>
      </c>
      <c r="B7" s="38"/>
      <c r="C7" s="137" t="s">
        <v>125</v>
      </c>
      <c r="D7" s="17" t="s">
        <v>21</v>
      </c>
      <c r="E7" s="49">
        <v>9.1</v>
      </c>
      <c r="F7" s="54">
        <f t="shared" si="0"/>
        <v>482.45789096437073</v>
      </c>
    </row>
    <row r="8" spans="1:9" s="10" customFormat="1" ht="12.9" customHeight="1" x14ac:dyDescent="0.3">
      <c r="A8" s="148"/>
      <c r="B8" s="38"/>
      <c r="C8" s="137" t="s">
        <v>126</v>
      </c>
      <c r="D8" s="17" t="s">
        <v>21</v>
      </c>
      <c r="E8" s="49">
        <v>8.76</v>
      </c>
      <c r="F8" s="54">
        <f t="shared" si="0"/>
        <v>566.61391233711936</v>
      </c>
    </row>
    <row r="9" spans="1:9" s="10" customFormat="1" ht="12.9" customHeight="1" x14ac:dyDescent="0.3">
      <c r="A9" s="148" t="s">
        <v>4</v>
      </c>
      <c r="B9" s="38"/>
      <c r="C9" s="137" t="s">
        <v>70</v>
      </c>
      <c r="D9" s="17" t="s">
        <v>22</v>
      </c>
      <c r="E9" s="49">
        <v>11.33</v>
      </c>
      <c r="F9" s="54">
        <f t="shared" si="0"/>
        <v>88.047469191413782</v>
      </c>
    </row>
    <row r="10" spans="1:9" s="10" customFormat="1" ht="12.9" customHeight="1" thickBot="1" x14ac:dyDescent="0.35">
      <c r="A10" s="162"/>
      <c r="B10" s="39"/>
      <c r="C10" s="137" t="s">
        <v>71</v>
      </c>
      <c r="D10" s="28" t="s">
        <v>22</v>
      </c>
      <c r="E10" s="50">
        <v>10.31</v>
      </c>
      <c r="F10" s="55">
        <f t="shared" si="0"/>
        <v>233.31854644470471</v>
      </c>
    </row>
    <row r="11" spans="1:9" s="10" customFormat="1" ht="12.9" customHeight="1" x14ac:dyDescent="0.3">
      <c r="A11" s="147" t="s">
        <v>20</v>
      </c>
      <c r="B11" s="40"/>
      <c r="C11" s="137" t="s">
        <v>188</v>
      </c>
      <c r="D11" s="16" t="s">
        <v>18</v>
      </c>
      <c r="E11" s="51">
        <v>124.9</v>
      </c>
      <c r="F11" s="56">
        <f>0.11193*POWER(204-E11,1.88)</f>
        <v>414.4940424003558</v>
      </c>
    </row>
    <row r="12" spans="1:9" s="10" customFormat="1" ht="12.9" customHeight="1" x14ac:dyDescent="0.3">
      <c r="A12" s="148"/>
      <c r="B12" s="41"/>
      <c r="C12" s="137" t="s">
        <v>189</v>
      </c>
      <c r="D12" s="17" t="s">
        <v>18</v>
      </c>
      <c r="E12" s="49">
        <v>121.3</v>
      </c>
      <c r="F12" s="54">
        <f t="shared" ref="F12:F16" si="1">0.11193*POWER(204-E12,1.88)</f>
        <v>450.66814521627913</v>
      </c>
    </row>
    <row r="13" spans="1:9" s="10" customFormat="1" ht="12.9" customHeight="1" x14ac:dyDescent="0.3">
      <c r="A13" s="148" t="s">
        <v>20</v>
      </c>
      <c r="B13" s="41"/>
      <c r="C13" s="137" t="s">
        <v>127</v>
      </c>
      <c r="D13" s="17" t="s">
        <v>21</v>
      </c>
      <c r="E13" s="49">
        <v>127.8</v>
      </c>
      <c r="F13" s="54">
        <f t="shared" si="1"/>
        <v>386.38641613146018</v>
      </c>
    </row>
    <row r="14" spans="1:9" s="10" customFormat="1" ht="12.9" customHeight="1" x14ac:dyDescent="0.3">
      <c r="A14" s="148"/>
      <c r="B14" s="41"/>
      <c r="C14" s="137" t="s">
        <v>126</v>
      </c>
      <c r="D14" s="17" t="s">
        <v>21</v>
      </c>
      <c r="E14" s="49">
        <v>118.1</v>
      </c>
      <c r="F14" s="54">
        <f t="shared" si="1"/>
        <v>484.00923902091665</v>
      </c>
    </row>
    <row r="15" spans="1:9" s="10" customFormat="1" ht="12.9" customHeight="1" x14ac:dyDescent="0.3">
      <c r="A15" s="148" t="s">
        <v>20</v>
      </c>
      <c r="B15" s="41"/>
      <c r="C15" s="137" t="s">
        <v>74</v>
      </c>
      <c r="D15" s="17" t="s">
        <v>22</v>
      </c>
      <c r="E15" s="49">
        <v>182</v>
      </c>
      <c r="F15" s="54">
        <f t="shared" si="1"/>
        <v>37.385323560380172</v>
      </c>
    </row>
    <row r="16" spans="1:9" s="10" customFormat="1" ht="12.9" customHeight="1" thickBot="1" x14ac:dyDescent="0.35">
      <c r="A16" s="164"/>
      <c r="B16" s="42"/>
      <c r="C16" s="137" t="s">
        <v>72</v>
      </c>
      <c r="D16" s="18" t="s">
        <v>22</v>
      </c>
      <c r="E16" s="52">
        <v>143.9</v>
      </c>
      <c r="F16" s="57">
        <f t="shared" si="1"/>
        <v>247.30364139295142</v>
      </c>
    </row>
    <row r="17" spans="1:6" s="10" customFormat="1" ht="12.9" customHeight="1" x14ac:dyDescent="0.3">
      <c r="A17" s="163" t="s">
        <v>5</v>
      </c>
      <c r="B17" s="43"/>
      <c r="C17" s="137" t="s">
        <v>190</v>
      </c>
      <c r="D17" s="36" t="s">
        <v>18</v>
      </c>
      <c r="E17" s="48">
        <v>347</v>
      </c>
      <c r="F17" s="53">
        <f>0.188807*POWER(E17-100,1.41)</f>
        <v>446.39651536676115</v>
      </c>
    </row>
    <row r="18" spans="1:6" s="10" customFormat="1" ht="12.9" customHeight="1" x14ac:dyDescent="0.3">
      <c r="A18" s="148"/>
      <c r="B18" s="41"/>
      <c r="C18" s="137" t="s">
        <v>191</v>
      </c>
      <c r="D18" s="17" t="s">
        <v>18</v>
      </c>
      <c r="E18" s="49">
        <v>329</v>
      </c>
      <c r="F18" s="54">
        <f t="shared" ref="F18:F22" si="2">0.188807*POWER(E18-100,1.41)</f>
        <v>401.22327799309915</v>
      </c>
    </row>
    <row r="19" spans="1:6" s="10" customFormat="1" ht="12.9" customHeight="1" x14ac:dyDescent="0.3">
      <c r="A19" s="148" t="s">
        <v>5</v>
      </c>
      <c r="B19" s="41"/>
      <c r="C19" s="137" t="s">
        <v>125</v>
      </c>
      <c r="D19" s="17" t="s">
        <v>21</v>
      </c>
      <c r="E19" s="49">
        <v>381</v>
      </c>
      <c r="F19" s="54">
        <f t="shared" si="2"/>
        <v>535.41927634649244</v>
      </c>
    </row>
    <row r="20" spans="1:6" s="10" customFormat="1" ht="12.9" customHeight="1" x14ac:dyDescent="0.3">
      <c r="A20" s="148"/>
      <c r="B20" s="41"/>
      <c r="C20" s="137" t="s">
        <v>128</v>
      </c>
      <c r="D20" s="17" t="s">
        <v>21</v>
      </c>
      <c r="E20" s="49">
        <v>342</v>
      </c>
      <c r="F20" s="54">
        <f t="shared" si="2"/>
        <v>433.70832423697186</v>
      </c>
    </row>
    <row r="21" spans="1:6" s="10" customFormat="1" ht="12.9" customHeight="1" x14ac:dyDescent="0.3">
      <c r="A21" s="148" t="s">
        <v>5</v>
      </c>
      <c r="B21" s="41"/>
      <c r="C21" s="137" t="s">
        <v>73</v>
      </c>
      <c r="D21" s="17" t="s">
        <v>22</v>
      </c>
      <c r="E21" s="49">
        <v>339</v>
      </c>
      <c r="F21" s="54">
        <f t="shared" si="2"/>
        <v>426.14670228007577</v>
      </c>
    </row>
    <row r="22" spans="1:6" s="10" customFormat="1" ht="12.9" customHeight="1" thickBot="1" x14ac:dyDescent="0.35">
      <c r="A22" s="162"/>
      <c r="B22" s="44"/>
      <c r="C22" s="137" t="s">
        <v>71</v>
      </c>
      <c r="D22" s="28" t="s">
        <v>22</v>
      </c>
      <c r="E22" s="50">
        <v>330</v>
      </c>
      <c r="F22" s="55">
        <f t="shared" si="2"/>
        <v>403.69590167291705</v>
      </c>
    </row>
    <row r="23" spans="1:6" s="10" customFormat="1" ht="12.9" customHeight="1" thickBot="1" x14ac:dyDescent="0.35">
      <c r="A23" s="147" t="s">
        <v>60</v>
      </c>
      <c r="B23" s="40"/>
      <c r="C23" s="137" t="s">
        <v>192</v>
      </c>
      <c r="D23" s="16" t="s">
        <v>18</v>
      </c>
      <c r="E23" s="51">
        <v>52</v>
      </c>
      <c r="F23" s="56">
        <f t="shared" ref="F23:F28" si="3">8.86*POWER(E23-1,1.1)</f>
        <v>669.51593126509329</v>
      </c>
    </row>
    <row r="24" spans="1:6" s="10" customFormat="1" ht="12.9" customHeight="1" thickBot="1" x14ac:dyDescent="0.35">
      <c r="A24" s="148"/>
      <c r="B24" s="41"/>
      <c r="C24" s="137" t="s">
        <v>193</v>
      </c>
      <c r="D24" s="17" t="s">
        <v>18</v>
      </c>
      <c r="E24" s="49">
        <v>33.5</v>
      </c>
      <c r="F24" s="56">
        <f t="shared" si="3"/>
        <v>407.8546507970276</v>
      </c>
    </row>
    <row r="25" spans="1:6" s="10" customFormat="1" ht="12.9" customHeight="1" thickBot="1" x14ac:dyDescent="0.35">
      <c r="A25" s="147" t="s">
        <v>60</v>
      </c>
      <c r="B25" s="41"/>
      <c r="C25" s="137" t="s">
        <v>129</v>
      </c>
      <c r="D25" s="17" t="s">
        <v>21</v>
      </c>
      <c r="E25" s="49">
        <v>36</v>
      </c>
      <c r="F25" s="56">
        <f t="shared" si="3"/>
        <v>442.49520678071764</v>
      </c>
    </row>
    <row r="26" spans="1:6" s="10" customFormat="1" ht="12.9" customHeight="1" thickBot="1" x14ac:dyDescent="0.35">
      <c r="A26" s="148"/>
      <c r="B26" s="41"/>
      <c r="C26" s="137" t="s">
        <v>130</v>
      </c>
      <c r="D26" s="17" t="s">
        <v>21</v>
      </c>
      <c r="E26" s="49">
        <v>37</v>
      </c>
      <c r="F26" s="56">
        <f t="shared" si="3"/>
        <v>456.42189810933235</v>
      </c>
    </row>
    <row r="27" spans="1:6" s="10" customFormat="1" ht="12.9" customHeight="1" thickBot="1" x14ac:dyDescent="0.35">
      <c r="A27" s="147" t="s">
        <v>60</v>
      </c>
      <c r="B27" s="41"/>
      <c r="C27" s="137" t="s">
        <v>73</v>
      </c>
      <c r="D27" s="17" t="s">
        <v>22</v>
      </c>
      <c r="E27" s="49">
        <v>32</v>
      </c>
      <c r="F27" s="56">
        <f t="shared" si="3"/>
        <v>387.19664459673282</v>
      </c>
    </row>
    <row r="28" spans="1:6" s="10" customFormat="1" ht="12.9" customHeight="1" thickBot="1" x14ac:dyDescent="0.35">
      <c r="A28" s="148"/>
      <c r="B28" s="42"/>
      <c r="C28" s="137" t="s">
        <v>72</v>
      </c>
      <c r="D28" s="18" t="s">
        <v>22</v>
      </c>
      <c r="E28" s="52">
        <v>38</v>
      </c>
      <c r="F28" s="56">
        <f t="shared" si="3"/>
        <v>470.3873332116965</v>
      </c>
    </row>
    <row r="29" spans="1:6" s="10" customFormat="1" ht="12.9" customHeight="1" x14ac:dyDescent="0.3">
      <c r="A29" s="147" t="s">
        <v>23</v>
      </c>
      <c r="B29" s="40"/>
      <c r="C29" s="137" t="s">
        <v>192</v>
      </c>
      <c r="D29" s="16" t="s">
        <v>18</v>
      </c>
      <c r="E29" s="51">
        <v>9.69</v>
      </c>
      <c r="F29" s="56">
        <f>86.0211*POWER(E29-1.5,1.05)</f>
        <v>782.62386808274107</v>
      </c>
    </row>
    <row r="30" spans="1:6" s="10" customFormat="1" ht="12.9" customHeight="1" x14ac:dyDescent="0.3">
      <c r="A30" s="148"/>
      <c r="B30" s="41"/>
      <c r="C30" s="137" t="s">
        <v>193</v>
      </c>
      <c r="D30" s="17" t="s">
        <v>18</v>
      </c>
      <c r="E30" s="49">
        <v>6.73</v>
      </c>
      <c r="F30" s="54">
        <f t="shared" ref="F30:F34" si="4">86.0211*POWER(E30-1.5,1.05)</f>
        <v>488.68810162040143</v>
      </c>
    </row>
    <row r="31" spans="1:6" s="10" customFormat="1" ht="12.9" customHeight="1" x14ac:dyDescent="0.3">
      <c r="A31" s="148" t="s">
        <v>23</v>
      </c>
      <c r="B31" s="41"/>
      <c r="C31" s="137" t="s">
        <v>131</v>
      </c>
      <c r="D31" s="17" t="s">
        <v>21</v>
      </c>
      <c r="E31" s="49">
        <v>7.51</v>
      </c>
      <c r="F31" s="54">
        <f t="shared" si="4"/>
        <v>565.48773184577385</v>
      </c>
    </row>
    <row r="32" spans="1:6" s="10" customFormat="1" ht="12.9" customHeight="1" x14ac:dyDescent="0.3">
      <c r="A32" s="148"/>
      <c r="B32" s="41"/>
      <c r="C32" s="137" t="s">
        <v>132</v>
      </c>
      <c r="D32" s="17" t="s">
        <v>21</v>
      </c>
      <c r="E32" s="49">
        <v>8.42</v>
      </c>
      <c r="F32" s="54">
        <f t="shared" si="4"/>
        <v>655.71692110702656</v>
      </c>
    </row>
    <row r="33" spans="1:9" s="10" customFormat="1" ht="12.9" customHeight="1" x14ac:dyDescent="0.3">
      <c r="A33" s="148" t="s">
        <v>23</v>
      </c>
      <c r="B33" s="41"/>
      <c r="C33" s="137" t="s">
        <v>74</v>
      </c>
      <c r="D33" s="17" t="s">
        <v>22</v>
      </c>
      <c r="E33" s="49">
        <v>4.6500000000000004</v>
      </c>
      <c r="F33" s="54">
        <f t="shared" si="4"/>
        <v>286.96641570904086</v>
      </c>
    </row>
    <row r="34" spans="1:9" s="10" customFormat="1" ht="12.9" customHeight="1" thickBot="1" x14ac:dyDescent="0.35">
      <c r="A34" s="164"/>
      <c r="B34" s="42"/>
      <c r="C34" s="137" t="s">
        <v>70</v>
      </c>
      <c r="D34" s="18" t="s">
        <v>22</v>
      </c>
      <c r="E34" s="52">
        <v>3.71</v>
      </c>
      <c r="F34" s="57">
        <f t="shared" si="4"/>
        <v>197.79571512778739</v>
      </c>
    </row>
    <row r="35" spans="1:9" s="10" customFormat="1" ht="12.9" customHeight="1" thickBot="1" x14ac:dyDescent="0.35">
      <c r="A35" s="45" t="s">
        <v>7</v>
      </c>
      <c r="B35" s="40"/>
      <c r="C35" s="138" t="s">
        <v>62</v>
      </c>
      <c r="D35" s="16" t="s">
        <v>18</v>
      </c>
      <c r="E35" s="51">
        <v>62.61</v>
      </c>
      <c r="F35" s="56">
        <f>0.11193*POWER(140-E35,1.88)</f>
        <v>397.80846060778418</v>
      </c>
    </row>
    <row r="36" spans="1:9" s="10" customFormat="1" ht="12.9" customHeight="1" thickBot="1" x14ac:dyDescent="0.35">
      <c r="A36" s="46" t="s">
        <v>7</v>
      </c>
      <c r="B36" s="41"/>
      <c r="C36" s="139" t="s">
        <v>133</v>
      </c>
      <c r="D36" s="17" t="s">
        <v>21</v>
      </c>
      <c r="E36" s="49">
        <v>65.180000000000007</v>
      </c>
      <c r="F36" s="56">
        <f t="shared" ref="F36:F37" si="5">0.11193*POWER(140-E36,1.88)</f>
        <v>373.33592863159458</v>
      </c>
    </row>
    <row r="37" spans="1:9" s="10" customFormat="1" ht="12.9" customHeight="1" thickBot="1" x14ac:dyDescent="0.35">
      <c r="A37" s="47" t="s">
        <v>7</v>
      </c>
      <c r="B37" s="42"/>
      <c r="C37" s="140" t="s">
        <v>75</v>
      </c>
      <c r="D37" s="18" t="s">
        <v>22</v>
      </c>
      <c r="E37" s="52">
        <v>68.08</v>
      </c>
      <c r="F37" s="56">
        <f t="shared" si="5"/>
        <v>346.59628209187952</v>
      </c>
    </row>
    <row r="38" spans="1:9" s="10" customFormat="1" ht="26.4" customHeight="1" thickBot="1" x14ac:dyDescent="0.35">
      <c r="A38" s="22"/>
      <c r="B38" s="22"/>
      <c r="C38" s="6"/>
      <c r="D38" s="23"/>
      <c r="E38" s="22"/>
      <c r="F38" s="24"/>
    </row>
    <row r="39" spans="1:9" ht="23.4" customHeight="1" thickBot="1" x14ac:dyDescent="0.35">
      <c r="B39" s="149" t="s">
        <v>10</v>
      </c>
      <c r="C39" s="150"/>
      <c r="D39" s="150"/>
      <c r="E39" s="150"/>
      <c r="F39" s="151"/>
    </row>
    <row r="40" spans="1:9" ht="12.9" customHeight="1" x14ac:dyDescent="0.3">
      <c r="B40" s="152" t="s">
        <v>0</v>
      </c>
      <c r="C40" s="154" t="s">
        <v>1</v>
      </c>
      <c r="D40" s="156" t="s">
        <v>19</v>
      </c>
      <c r="E40" s="158" t="s">
        <v>8</v>
      </c>
      <c r="F40" s="160" t="s">
        <v>3</v>
      </c>
      <c r="H40" s="12" t="s">
        <v>27</v>
      </c>
      <c r="I40" s="25"/>
    </row>
    <row r="41" spans="1:9" ht="12.9" customHeight="1" thickBot="1" x14ac:dyDescent="0.35">
      <c r="B41" s="153"/>
      <c r="C41" s="155"/>
      <c r="D41" s="157"/>
      <c r="E41" s="159"/>
      <c r="F41" s="161"/>
      <c r="H41" s="14" t="s">
        <v>18</v>
      </c>
      <c r="I41" s="26">
        <f>F42+F43+F48+F49+F54+F55+F60+F61+F66+F67+F72</f>
        <v>3495.9959611470649</v>
      </c>
    </row>
    <row r="42" spans="1:9" ht="12.9" customHeight="1" x14ac:dyDescent="0.3">
      <c r="A42" s="147" t="s">
        <v>17</v>
      </c>
      <c r="B42" s="63"/>
      <c r="C42" s="141" t="s">
        <v>194</v>
      </c>
      <c r="D42" s="16" t="s">
        <v>18</v>
      </c>
      <c r="E42" s="58">
        <v>9.83</v>
      </c>
      <c r="F42" s="56">
        <f>46.0849*POWER(12.76-E42,1.81)</f>
        <v>322.54405553698945</v>
      </c>
      <c r="H42" s="14" t="s">
        <v>24</v>
      </c>
      <c r="I42" s="26">
        <f>F44+F45+F50+F51+F56+F57+F62+F63+F68+F69+F73</f>
        <v>4108.2877856901923</v>
      </c>
    </row>
    <row r="43" spans="1:9" ht="12.9" customHeight="1" x14ac:dyDescent="0.3">
      <c r="A43" s="148"/>
      <c r="B43" s="38"/>
      <c r="C43" s="141" t="s">
        <v>195</v>
      </c>
      <c r="D43" s="17" t="s">
        <v>18</v>
      </c>
      <c r="E43" s="59">
        <v>10</v>
      </c>
      <c r="F43" s="54">
        <f t="shared" ref="F43:F47" si="6">46.0849*POWER(12.76-E43,1.81)</f>
        <v>289.47035117046204</v>
      </c>
      <c r="H43" s="14" t="s">
        <v>22</v>
      </c>
      <c r="I43" s="26">
        <f>F46+F47+F52+F53+F58+F59+F64+F65+F70+F71+F74</f>
        <v>3583.0437214590124</v>
      </c>
    </row>
    <row r="44" spans="1:9" ht="12.9" customHeight="1" x14ac:dyDescent="0.3">
      <c r="A44" s="148" t="s">
        <v>17</v>
      </c>
      <c r="B44" s="38"/>
      <c r="C44" s="141" t="s">
        <v>134</v>
      </c>
      <c r="D44" s="17" t="s">
        <v>21</v>
      </c>
      <c r="E44" s="59">
        <v>9.6300000000000008</v>
      </c>
      <c r="F44" s="54">
        <f t="shared" si="6"/>
        <v>363.4911993373338</v>
      </c>
    </row>
    <row r="45" spans="1:9" ht="12.9" customHeight="1" x14ac:dyDescent="0.3">
      <c r="A45" s="148"/>
      <c r="B45" s="38"/>
      <c r="C45" s="141" t="s">
        <v>135</v>
      </c>
      <c r="D45" s="17" t="s">
        <v>21</v>
      </c>
      <c r="E45" s="59">
        <v>9.52</v>
      </c>
      <c r="F45" s="54">
        <f t="shared" si="6"/>
        <v>386.94132807135338</v>
      </c>
    </row>
    <row r="46" spans="1:9" ht="12.9" customHeight="1" x14ac:dyDescent="0.3">
      <c r="A46" s="148" t="s">
        <v>4</v>
      </c>
      <c r="B46" s="38"/>
      <c r="C46" s="141" t="s">
        <v>76</v>
      </c>
      <c r="D46" s="17" t="s">
        <v>22</v>
      </c>
      <c r="E46" s="59">
        <v>10.62</v>
      </c>
      <c r="F46" s="54">
        <f t="shared" si="6"/>
        <v>182.64491232764763</v>
      </c>
    </row>
    <row r="47" spans="1:9" ht="12.9" customHeight="1" thickBot="1" x14ac:dyDescent="0.35">
      <c r="A47" s="162"/>
      <c r="B47" s="39"/>
      <c r="C47" s="141" t="s">
        <v>77</v>
      </c>
      <c r="D47" s="28" t="s">
        <v>22</v>
      </c>
      <c r="E47" s="60">
        <v>9.8000000000000007</v>
      </c>
      <c r="F47" s="55">
        <f t="shared" si="6"/>
        <v>328.54634979168526</v>
      </c>
    </row>
    <row r="48" spans="1:9" ht="12.9" customHeight="1" x14ac:dyDescent="0.3">
      <c r="A48" s="147" t="s">
        <v>20</v>
      </c>
      <c r="B48" s="40"/>
      <c r="C48" s="141" t="s">
        <v>196</v>
      </c>
      <c r="D48" s="16" t="s">
        <v>18</v>
      </c>
      <c r="E48" s="58">
        <v>130.19999999999999</v>
      </c>
      <c r="F48" s="56">
        <f>0.11193*POWER(204-E48,1.88)</f>
        <v>363.82493798229797</v>
      </c>
    </row>
    <row r="49" spans="1:6" ht="12.9" customHeight="1" x14ac:dyDescent="0.3">
      <c r="A49" s="148"/>
      <c r="B49" s="41"/>
      <c r="C49" s="141" t="s">
        <v>197</v>
      </c>
      <c r="D49" s="17" t="s">
        <v>18</v>
      </c>
      <c r="E49" s="59">
        <v>147</v>
      </c>
      <c r="F49" s="54">
        <f t="shared" ref="F49:F53" si="7">0.11193*POWER(204-E49,1.88)</f>
        <v>223.86759435251579</v>
      </c>
    </row>
    <row r="50" spans="1:6" ht="12.9" customHeight="1" x14ac:dyDescent="0.3">
      <c r="A50" s="148" t="s">
        <v>20</v>
      </c>
      <c r="B50" s="41"/>
      <c r="C50" s="141" t="s">
        <v>136</v>
      </c>
      <c r="D50" s="17" t="s">
        <v>21</v>
      </c>
      <c r="E50" s="59">
        <v>130</v>
      </c>
      <c r="F50" s="54">
        <f t="shared" si="7"/>
        <v>365.68078186833435</v>
      </c>
    </row>
    <row r="51" spans="1:6" ht="12.9" customHeight="1" x14ac:dyDescent="0.3">
      <c r="A51" s="148"/>
      <c r="B51" s="41"/>
      <c r="C51" s="141" t="s">
        <v>134</v>
      </c>
      <c r="D51" s="17" t="s">
        <v>21</v>
      </c>
      <c r="E51" s="59">
        <v>136.69999999999999</v>
      </c>
      <c r="F51" s="54">
        <f t="shared" si="7"/>
        <v>305.92489841780082</v>
      </c>
    </row>
    <row r="52" spans="1:6" ht="12.9" customHeight="1" x14ac:dyDescent="0.3">
      <c r="A52" s="148" t="s">
        <v>20</v>
      </c>
      <c r="B52" s="41"/>
      <c r="C52" s="141" t="s">
        <v>78</v>
      </c>
      <c r="D52" s="17" t="s">
        <v>22</v>
      </c>
      <c r="E52" s="59">
        <v>146.30000000000001</v>
      </c>
      <c r="F52" s="54">
        <f t="shared" si="7"/>
        <v>229.0641013917261</v>
      </c>
    </row>
    <row r="53" spans="1:6" ht="12.9" customHeight="1" thickBot="1" x14ac:dyDescent="0.35">
      <c r="A53" s="164"/>
      <c r="B53" s="42"/>
      <c r="C53" s="141" t="s">
        <v>241</v>
      </c>
      <c r="D53" s="18" t="s">
        <v>22</v>
      </c>
      <c r="E53" s="61">
        <v>149.1</v>
      </c>
      <c r="F53" s="54">
        <f t="shared" si="7"/>
        <v>208.61354891851801</v>
      </c>
    </row>
    <row r="54" spans="1:6" ht="12.9" customHeight="1" x14ac:dyDescent="0.3">
      <c r="A54" s="147" t="s">
        <v>5</v>
      </c>
      <c r="B54" s="40"/>
      <c r="C54" s="141" t="s">
        <v>199</v>
      </c>
      <c r="D54" s="16" t="s">
        <v>18</v>
      </c>
      <c r="E54" s="58">
        <v>306</v>
      </c>
      <c r="F54" s="56">
        <f>0.188807*POWER(E54-100,1.41)</f>
        <v>345.59772297923695</v>
      </c>
    </row>
    <row r="55" spans="1:6" ht="12.9" customHeight="1" x14ac:dyDescent="0.3">
      <c r="A55" s="148"/>
      <c r="B55" s="41"/>
      <c r="C55" s="141" t="s">
        <v>196</v>
      </c>
      <c r="D55" s="17" t="s">
        <v>18</v>
      </c>
      <c r="E55" s="59">
        <v>356</v>
      </c>
      <c r="F55" s="54">
        <f t="shared" ref="F55:F59" si="8">0.188807*POWER(E55-100,1.41)</f>
        <v>469.50091476577387</v>
      </c>
    </row>
    <row r="56" spans="1:6" ht="12.9" customHeight="1" x14ac:dyDescent="0.3">
      <c r="A56" s="148" t="s">
        <v>5</v>
      </c>
      <c r="B56" s="41"/>
      <c r="C56" s="141" t="s">
        <v>137</v>
      </c>
      <c r="D56" s="17" t="s">
        <v>21</v>
      </c>
      <c r="E56" s="59">
        <v>311</v>
      </c>
      <c r="F56" s="54">
        <f t="shared" si="8"/>
        <v>357.48379002348128</v>
      </c>
    </row>
    <row r="57" spans="1:6" ht="12.9" customHeight="1" x14ac:dyDescent="0.3">
      <c r="A57" s="148"/>
      <c r="B57" s="41"/>
      <c r="C57" s="141" t="s">
        <v>138</v>
      </c>
      <c r="D57" s="17" t="s">
        <v>21</v>
      </c>
      <c r="E57" s="59">
        <v>300</v>
      </c>
      <c r="F57" s="54">
        <f t="shared" si="8"/>
        <v>331.48996482476082</v>
      </c>
    </row>
    <row r="58" spans="1:6" ht="12.9" customHeight="1" x14ac:dyDescent="0.3">
      <c r="A58" s="148" t="s">
        <v>5</v>
      </c>
      <c r="B58" s="41"/>
      <c r="C58" s="141" t="s">
        <v>80</v>
      </c>
      <c r="D58" s="17" t="s">
        <v>22</v>
      </c>
      <c r="E58" s="59">
        <v>371</v>
      </c>
      <c r="F58" s="54">
        <f t="shared" si="8"/>
        <v>508.75043294476325</v>
      </c>
    </row>
    <row r="59" spans="1:6" ht="12.9" customHeight="1" thickBot="1" x14ac:dyDescent="0.35">
      <c r="A59" s="164"/>
      <c r="B59" s="42"/>
      <c r="C59" s="141" t="s">
        <v>76</v>
      </c>
      <c r="D59" s="18" t="s">
        <v>22</v>
      </c>
      <c r="E59" s="61">
        <v>298</v>
      </c>
      <c r="F59" s="57">
        <f t="shared" si="8"/>
        <v>326.82555695750466</v>
      </c>
    </row>
    <row r="60" spans="1:6" ht="12.9" customHeight="1" thickBot="1" x14ac:dyDescent="0.35">
      <c r="A60" s="147" t="s">
        <v>60</v>
      </c>
      <c r="B60" s="40"/>
      <c r="C60" s="141" t="s">
        <v>197</v>
      </c>
      <c r="D60" s="16" t="s">
        <v>18</v>
      </c>
      <c r="E60" s="58">
        <v>20.5</v>
      </c>
      <c r="F60" s="56">
        <f>8.86*POWER(E60-1,1.1)</f>
        <v>232.52614649410955</v>
      </c>
    </row>
    <row r="61" spans="1:6" ht="12.9" customHeight="1" thickBot="1" x14ac:dyDescent="0.35">
      <c r="A61" s="148"/>
      <c r="B61" s="41"/>
      <c r="C61" s="141" t="s">
        <v>198</v>
      </c>
      <c r="D61" s="17" t="s">
        <v>18</v>
      </c>
      <c r="E61" s="59">
        <v>12</v>
      </c>
      <c r="F61" s="56">
        <f t="shared" ref="F61:F65" si="9">8.86*POWER(E61-1,1.1)</f>
        <v>123.86986821838033</v>
      </c>
    </row>
    <row r="62" spans="1:6" ht="12.9" customHeight="1" thickBot="1" x14ac:dyDescent="0.35">
      <c r="A62" s="147" t="s">
        <v>60</v>
      </c>
      <c r="B62" s="41"/>
      <c r="C62" s="141" t="s">
        <v>136</v>
      </c>
      <c r="D62" s="17" t="s">
        <v>21</v>
      </c>
      <c r="E62" s="59">
        <v>25</v>
      </c>
      <c r="F62" s="56">
        <f t="shared" si="9"/>
        <v>292.19049742572986</v>
      </c>
    </row>
    <row r="63" spans="1:6" ht="12.9" customHeight="1" thickBot="1" x14ac:dyDescent="0.35">
      <c r="A63" s="148"/>
      <c r="B63" s="41"/>
      <c r="C63" s="141" t="s">
        <v>139</v>
      </c>
      <c r="D63" s="17" t="s">
        <v>21</v>
      </c>
      <c r="E63" s="59">
        <v>24</v>
      </c>
      <c r="F63" s="56">
        <f t="shared" si="9"/>
        <v>278.82668892020354</v>
      </c>
    </row>
    <row r="64" spans="1:6" ht="12.9" customHeight="1" thickBot="1" x14ac:dyDescent="0.35">
      <c r="A64" s="147" t="s">
        <v>60</v>
      </c>
      <c r="B64" s="41"/>
      <c r="C64" s="141" t="s">
        <v>79</v>
      </c>
      <c r="D64" s="17" t="s">
        <v>22</v>
      </c>
      <c r="E64" s="59">
        <v>25.5</v>
      </c>
      <c r="F64" s="56">
        <f t="shared" si="9"/>
        <v>298.89346152427407</v>
      </c>
    </row>
    <row r="65" spans="1:9" ht="12.9" customHeight="1" thickBot="1" x14ac:dyDescent="0.35">
      <c r="A65" s="148"/>
      <c r="B65" s="42"/>
      <c r="C65" s="141" t="s">
        <v>77</v>
      </c>
      <c r="D65" s="18" t="s">
        <v>22</v>
      </c>
      <c r="E65" s="61">
        <v>21.5</v>
      </c>
      <c r="F65" s="56">
        <f t="shared" si="9"/>
        <v>245.67613382401532</v>
      </c>
    </row>
    <row r="66" spans="1:9" ht="12.9" customHeight="1" x14ac:dyDescent="0.3">
      <c r="A66" s="147" t="s">
        <v>23</v>
      </c>
      <c r="B66" s="40"/>
      <c r="C66" s="141" t="s">
        <v>199</v>
      </c>
      <c r="D66" s="16" t="s">
        <v>18</v>
      </c>
      <c r="E66" s="58">
        <v>5.21</v>
      </c>
      <c r="F66" s="56">
        <f>86.0211*POWER(E66-1.5,1.05)</f>
        <v>340.75920544173078</v>
      </c>
    </row>
    <row r="67" spans="1:9" ht="12.9" customHeight="1" x14ac:dyDescent="0.3">
      <c r="A67" s="148"/>
      <c r="B67" s="41"/>
      <c r="C67" s="141" t="s">
        <v>195</v>
      </c>
      <c r="D67" s="17" t="s">
        <v>18</v>
      </c>
      <c r="E67" s="59">
        <v>6.21</v>
      </c>
      <c r="F67" s="54">
        <f t="shared" ref="F67:F71" si="10">86.0211*POWER(E67-1.5,1.05)</f>
        <v>437.80119665727159</v>
      </c>
    </row>
    <row r="68" spans="1:9" ht="12.9" customHeight="1" x14ac:dyDescent="0.3">
      <c r="A68" s="148" t="s">
        <v>23</v>
      </c>
      <c r="B68" s="41"/>
      <c r="C68" s="141" t="s">
        <v>140</v>
      </c>
      <c r="D68" s="17" t="s">
        <v>21</v>
      </c>
      <c r="E68" s="59">
        <v>6.67</v>
      </c>
      <c r="F68" s="54">
        <f t="shared" si="10"/>
        <v>482.80311345234043</v>
      </c>
    </row>
    <row r="69" spans="1:9" ht="12.9" customHeight="1" x14ac:dyDescent="0.3">
      <c r="A69" s="148"/>
      <c r="B69" s="41"/>
      <c r="C69" s="141" t="s">
        <v>139</v>
      </c>
      <c r="D69" s="17" t="s">
        <v>21</v>
      </c>
      <c r="E69" s="59">
        <v>7.25</v>
      </c>
      <c r="F69" s="54">
        <f t="shared" si="10"/>
        <v>539.82902148797928</v>
      </c>
    </row>
    <row r="70" spans="1:9" ht="12.9" customHeight="1" x14ac:dyDescent="0.3">
      <c r="A70" s="148" t="s">
        <v>23</v>
      </c>
      <c r="B70" s="41"/>
      <c r="C70" s="141" t="s">
        <v>80</v>
      </c>
      <c r="D70" s="17" t="s">
        <v>22</v>
      </c>
      <c r="E70" s="59">
        <v>6.33</v>
      </c>
      <c r="F70" s="54">
        <f t="shared" si="10"/>
        <v>449.52047615043546</v>
      </c>
    </row>
    <row r="71" spans="1:9" ht="12.9" customHeight="1" thickBot="1" x14ac:dyDescent="0.35">
      <c r="A71" s="164"/>
      <c r="B71" s="42"/>
      <c r="C71" s="141" t="s">
        <v>79</v>
      </c>
      <c r="D71" s="18" t="s">
        <v>22</v>
      </c>
      <c r="E71" s="61">
        <v>6.19</v>
      </c>
      <c r="F71" s="54">
        <f t="shared" si="10"/>
        <v>435.84942429532282</v>
      </c>
    </row>
    <row r="72" spans="1:9" ht="12.9" customHeight="1" x14ac:dyDescent="0.3">
      <c r="A72" s="64" t="s">
        <v>7</v>
      </c>
      <c r="B72" s="43"/>
      <c r="C72" s="142" t="s">
        <v>63</v>
      </c>
      <c r="D72" s="36" t="s">
        <v>18</v>
      </c>
      <c r="E72" s="62">
        <v>68.12</v>
      </c>
      <c r="F72" s="53">
        <f>0.11193*POWER(140-E72,1.88)</f>
        <v>346.23396754829633</v>
      </c>
    </row>
    <row r="73" spans="1:9" ht="12.9" customHeight="1" x14ac:dyDescent="0.3">
      <c r="A73" s="46" t="s">
        <v>7</v>
      </c>
      <c r="B73" s="41"/>
      <c r="C73" s="143" t="s">
        <v>141</v>
      </c>
      <c r="D73" s="17" t="s">
        <v>21</v>
      </c>
      <c r="E73" s="59">
        <v>62.01</v>
      </c>
      <c r="F73" s="53">
        <f t="shared" ref="F73:F74" si="11">0.11193*POWER(140-E73,1.88)</f>
        <v>403.6265018608749</v>
      </c>
    </row>
    <row r="74" spans="1:9" ht="12.9" customHeight="1" thickBot="1" x14ac:dyDescent="0.35">
      <c r="A74" s="47" t="s">
        <v>7</v>
      </c>
      <c r="B74" s="42"/>
      <c r="C74" s="144" t="s">
        <v>81</v>
      </c>
      <c r="D74" s="18" t="s">
        <v>22</v>
      </c>
      <c r="E74" s="61">
        <v>65.680000000000007</v>
      </c>
      <c r="F74" s="53">
        <f t="shared" si="11"/>
        <v>368.65932333311974</v>
      </c>
    </row>
    <row r="75" spans="1:9" ht="12.9" customHeight="1" x14ac:dyDescent="0.3">
      <c r="A75" s="130"/>
      <c r="B75" s="131"/>
      <c r="C75" s="131"/>
      <c r="D75" s="132"/>
      <c r="E75" s="132"/>
      <c r="F75" s="133"/>
    </row>
    <row r="76" spans="1:9" s="29" customFormat="1" ht="28.2" customHeight="1" thickBot="1" x14ac:dyDescent="0.35">
      <c r="A76" s="22"/>
      <c r="B76" s="22"/>
      <c r="C76" s="6"/>
      <c r="D76" s="23"/>
      <c r="E76" s="23"/>
      <c r="F76" s="24"/>
    </row>
    <row r="77" spans="1:9" ht="12.9" customHeight="1" thickBot="1" x14ac:dyDescent="0.35">
      <c r="B77" s="172" t="s">
        <v>11</v>
      </c>
      <c r="C77" s="173"/>
      <c r="D77" s="173"/>
      <c r="E77" s="173"/>
      <c r="F77" s="174"/>
    </row>
    <row r="78" spans="1:9" ht="12.9" customHeight="1" x14ac:dyDescent="0.3">
      <c r="B78" s="168" t="s">
        <v>0</v>
      </c>
      <c r="C78" s="169" t="s">
        <v>1</v>
      </c>
      <c r="D78" s="170" t="s">
        <v>19</v>
      </c>
      <c r="E78" s="171" t="s">
        <v>8</v>
      </c>
      <c r="F78" s="160" t="s">
        <v>3</v>
      </c>
      <c r="H78" s="12" t="s">
        <v>28</v>
      </c>
      <c r="I78" s="25"/>
    </row>
    <row r="79" spans="1:9" ht="12.9" customHeight="1" thickBot="1" x14ac:dyDescent="0.35">
      <c r="B79" s="153"/>
      <c r="C79" s="155"/>
      <c r="D79" s="157"/>
      <c r="E79" s="159"/>
      <c r="F79" s="161"/>
      <c r="H79" s="14" t="s">
        <v>18</v>
      </c>
      <c r="I79" s="26">
        <f>F80+F81+F86+F87+F92+F93+F98+F99+F104+F105+F110</f>
        <v>5758.9484926850719</v>
      </c>
    </row>
    <row r="80" spans="1:9" ht="12.9" customHeight="1" x14ac:dyDescent="0.3">
      <c r="A80" s="147" t="s">
        <v>17</v>
      </c>
      <c r="B80" s="68"/>
      <c r="C80" s="137" t="s">
        <v>200</v>
      </c>
      <c r="D80" s="19" t="s">
        <v>18</v>
      </c>
      <c r="E80" s="58">
        <v>9.25</v>
      </c>
      <c r="F80" s="56">
        <f>46.0849*POWER(12.76-E80,1.81)</f>
        <v>447.26460428632419</v>
      </c>
      <c r="H80" s="14" t="s">
        <v>24</v>
      </c>
      <c r="I80" s="26">
        <f>F82+F83+F88+F89+F94+F95+F100+F101+F106+F107+F111</f>
        <v>5841.4716412085854</v>
      </c>
    </row>
    <row r="81" spans="1:9" ht="12.9" customHeight="1" x14ac:dyDescent="0.3">
      <c r="A81" s="148"/>
      <c r="B81" s="65"/>
      <c r="C81" s="137" t="s">
        <v>201</v>
      </c>
      <c r="D81" s="20" t="s">
        <v>18</v>
      </c>
      <c r="E81" s="59">
        <v>9.0500000000000007</v>
      </c>
      <c r="F81" s="54">
        <f t="shared" ref="F81:F85" si="12">46.0849*POWER(12.76-E81,1.81)</f>
        <v>494.45346635627163</v>
      </c>
      <c r="H81" s="14" t="s">
        <v>22</v>
      </c>
      <c r="I81" s="26">
        <f>F84+F85+F90+F91+F96+F97+F102+F103+F108+F109+F112</f>
        <v>6657.2616719083189</v>
      </c>
    </row>
    <row r="82" spans="1:9" ht="12.9" customHeight="1" x14ac:dyDescent="0.3">
      <c r="A82" s="148" t="s">
        <v>17</v>
      </c>
      <c r="B82" s="65"/>
      <c r="C82" s="137" t="s">
        <v>142</v>
      </c>
      <c r="D82" s="20" t="s">
        <v>21</v>
      </c>
      <c r="E82" s="59">
        <v>8.9700000000000006</v>
      </c>
      <c r="F82" s="54">
        <f t="shared" si="12"/>
        <v>513.92011860362129</v>
      </c>
    </row>
    <row r="83" spans="1:9" ht="12.9" customHeight="1" x14ac:dyDescent="0.3">
      <c r="A83" s="148"/>
      <c r="B83" s="65"/>
      <c r="C83" s="137" t="s">
        <v>143</v>
      </c>
      <c r="D83" s="20" t="s">
        <v>21</v>
      </c>
      <c r="E83" s="59">
        <v>8.65</v>
      </c>
      <c r="F83" s="54">
        <f t="shared" si="12"/>
        <v>595.13069038921742</v>
      </c>
    </row>
    <row r="84" spans="1:9" ht="12.9" customHeight="1" x14ac:dyDescent="0.3">
      <c r="A84" s="148" t="s">
        <v>4</v>
      </c>
      <c r="B84" s="65"/>
      <c r="C84" s="137" t="s">
        <v>82</v>
      </c>
      <c r="D84" s="20" t="s">
        <v>22</v>
      </c>
      <c r="E84" s="59">
        <v>8.69</v>
      </c>
      <c r="F84" s="54">
        <f t="shared" si="12"/>
        <v>584.68847063121439</v>
      </c>
    </row>
    <row r="85" spans="1:9" ht="12.9" customHeight="1" thickBot="1" x14ac:dyDescent="0.35">
      <c r="A85" s="164"/>
      <c r="B85" s="66"/>
      <c r="C85" s="137" t="s">
        <v>83</v>
      </c>
      <c r="D85" s="21" t="s">
        <v>22</v>
      </c>
      <c r="E85" s="61">
        <v>9.15</v>
      </c>
      <c r="F85" s="57">
        <f t="shared" si="12"/>
        <v>470.59432421734294</v>
      </c>
    </row>
    <row r="86" spans="1:9" ht="12.9" customHeight="1" x14ac:dyDescent="0.3">
      <c r="A86" s="163" t="s">
        <v>20</v>
      </c>
      <c r="B86" s="67"/>
      <c r="C86" s="137" t="s">
        <v>202</v>
      </c>
      <c r="D86" s="35" t="s">
        <v>18</v>
      </c>
      <c r="E86" s="62">
        <v>115.2</v>
      </c>
      <c r="F86" s="53">
        <f>0.11193*POWER(204-E86,1.88)</f>
        <v>515.18460817931305</v>
      </c>
    </row>
    <row r="87" spans="1:9" ht="12.9" customHeight="1" x14ac:dyDescent="0.3">
      <c r="A87" s="148"/>
      <c r="B87" s="65"/>
      <c r="C87" s="137" t="s">
        <v>203</v>
      </c>
      <c r="D87" s="20" t="s">
        <v>18</v>
      </c>
      <c r="E87" s="59">
        <v>126.6</v>
      </c>
      <c r="F87" s="53">
        <f>0.11193*POWER(204-E87,1.88)</f>
        <v>397.90510389843593</v>
      </c>
    </row>
    <row r="88" spans="1:9" ht="12.9" customHeight="1" x14ac:dyDescent="0.3">
      <c r="A88" s="148" t="s">
        <v>20</v>
      </c>
      <c r="B88" s="65"/>
      <c r="C88" s="137" t="s">
        <v>144</v>
      </c>
      <c r="D88" s="20" t="s">
        <v>21</v>
      </c>
      <c r="E88" s="59">
        <v>119.1</v>
      </c>
      <c r="F88" s="54">
        <f t="shared" ref="F88:F91" si="13">0.11193*POWER(204-E88,1.88)</f>
        <v>473.47053961841243</v>
      </c>
    </row>
    <row r="89" spans="1:9" ht="12.9" customHeight="1" x14ac:dyDescent="0.3">
      <c r="A89" s="148"/>
      <c r="B89" s="65"/>
      <c r="C89" s="137" t="s">
        <v>145</v>
      </c>
      <c r="D89" s="20" t="s">
        <v>21</v>
      </c>
      <c r="E89" s="59">
        <v>116.4</v>
      </c>
      <c r="F89" s="54">
        <f t="shared" si="13"/>
        <v>502.17399993456718</v>
      </c>
    </row>
    <row r="90" spans="1:9" ht="12.9" customHeight="1" x14ac:dyDescent="0.3">
      <c r="A90" s="148" t="s">
        <v>20</v>
      </c>
      <c r="B90" s="65"/>
      <c r="C90" s="137" t="s">
        <v>84</v>
      </c>
      <c r="D90" s="20" t="s">
        <v>22</v>
      </c>
      <c r="E90" s="59">
        <v>111.4</v>
      </c>
      <c r="F90" s="54">
        <f t="shared" si="13"/>
        <v>557.41051722119289</v>
      </c>
    </row>
    <row r="91" spans="1:9" ht="12.9" customHeight="1" thickBot="1" x14ac:dyDescent="0.35">
      <c r="A91" s="162"/>
      <c r="B91" s="69"/>
      <c r="C91" s="137" t="s">
        <v>85</v>
      </c>
      <c r="D91" s="27" t="s">
        <v>22</v>
      </c>
      <c r="E91" s="60">
        <v>126.8</v>
      </c>
      <c r="F91" s="55">
        <f t="shared" si="13"/>
        <v>395.97432612569668</v>
      </c>
    </row>
    <row r="92" spans="1:9" ht="12.9" customHeight="1" x14ac:dyDescent="0.3">
      <c r="A92" s="147" t="s">
        <v>5</v>
      </c>
      <c r="B92" s="68"/>
      <c r="C92" s="137" t="s">
        <v>200</v>
      </c>
      <c r="D92" s="19" t="s">
        <v>18</v>
      </c>
      <c r="E92" s="58">
        <v>384</v>
      </c>
      <c r="F92" s="56">
        <f>0.188807*POWER(E92-100,1.41)</f>
        <v>543.49674964013241</v>
      </c>
    </row>
    <row r="93" spans="1:9" ht="12.9" customHeight="1" x14ac:dyDescent="0.3">
      <c r="A93" s="148"/>
      <c r="B93" s="65"/>
      <c r="C93" s="137" t="s">
        <v>201</v>
      </c>
      <c r="D93" s="20" t="s">
        <v>18</v>
      </c>
      <c r="E93" s="59">
        <v>409</v>
      </c>
      <c r="F93" s="54">
        <f t="shared" ref="F93:F97" si="14">0.188807*POWER(E93-100,1.41)</f>
        <v>612.15238752374091</v>
      </c>
    </row>
    <row r="94" spans="1:9" ht="12.9" customHeight="1" x14ac:dyDescent="0.3">
      <c r="A94" s="148" t="s">
        <v>5</v>
      </c>
      <c r="B94" s="65"/>
      <c r="C94" s="137" t="s">
        <v>143</v>
      </c>
      <c r="D94" s="20" t="s">
        <v>21</v>
      </c>
      <c r="E94" s="59">
        <v>428</v>
      </c>
      <c r="F94" s="54">
        <f t="shared" si="14"/>
        <v>665.88650169003677</v>
      </c>
    </row>
    <row r="95" spans="1:9" ht="12.9" customHeight="1" x14ac:dyDescent="0.3">
      <c r="A95" s="148"/>
      <c r="B95" s="65"/>
      <c r="C95" s="137" t="s">
        <v>146</v>
      </c>
      <c r="D95" s="20" t="s">
        <v>21</v>
      </c>
      <c r="E95" s="59">
        <v>370</v>
      </c>
      <c r="F95" s="54">
        <f t="shared" si="14"/>
        <v>506.10543264867977</v>
      </c>
    </row>
    <row r="96" spans="1:9" ht="12.9" customHeight="1" x14ac:dyDescent="0.3">
      <c r="A96" s="148" t="s">
        <v>5</v>
      </c>
      <c r="B96" s="65"/>
      <c r="C96" s="137" t="s">
        <v>86</v>
      </c>
      <c r="D96" s="20" t="s">
        <v>22</v>
      </c>
      <c r="E96" s="59">
        <v>451</v>
      </c>
      <c r="F96" s="54">
        <f t="shared" si="14"/>
        <v>732.65771287864891</v>
      </c>
    </row>
    <row r="97" spans="1:6" ht="12.9" customHeight="1" thickBot="1" x14ac:dyDescent="0.35">
      <c r="A97" s="164"/>
      <c r="B97" s="66"/>
      <c r="C97" s="137" t="s">
        <v>83</v>
      </c>
      <c r="D97" s="21" t="s">
        <v>22</v>
      </c>
      <c r="E97" s="61">
        <v>463</v>
      </c>
      <c r="F97" s="57">
        <f t="shared" si="14"/>
        <v>768.22145667473967</v>
      </c>
    </row>
    <row r="98" spans="1:6" ht="12.9" customHeight="1" x14ac:dyDescent="0.3">
      <c r="A98" s="147" t="s">
        <v>60</v>
      </c>
      <c r="B98" s="67"/>
      <c r="C98" s="137" t="s">
        <v>204</v>
      </c>
      <c r="D98" s="35" t="s">
        <v>18</v>
      </c>
      <c r="E98" s="62">
        <v>40.5</v>
      </c>
      <c r="F98" s="53">
        <f>8.86*POWER(E98-1,1.1)</f>
        <v>505.46434594346192</v>
      </c>
    </row>
    <row r="99" spans="1:6" ht="12.9" customHeight="1" thickBot="1" x14ac:dyDescent="0.35">
      <c r="A99" s="148"/>
      <c r="B99" s="65"/>
      <c r="C99" s="137" t="s">
        <v>205</v>
      </c>
      <c r="D99" s="20" t="s">
        <v>18</v>
      </c>
      <c r="E99" s="59">
        <v>25</v>
      </c>
      <c r="F99" s="53">
        <f t="shared" ref="F99:F103" si="15">8.86*POWER(E99-1,1.1)</f>
        <v>292.19049742572986</v>
      </c>
    </row>
    <row r="100" spans="1:6" ht="12.9" customHeight="1" x14ac:dyDescent="0.3">
      <c r="A100" s="147" t="s">
        <v>60</v>
      </c>
      <c r="B100" s="65"/>
      <c r="C100" s="137" t="s">
        <v>147</v>
      </c>
      <c r="D100" s="20" t="s">
        <v>21</v>
      </c>
      <c r="E100" s="59">
        <v>36.5</v>
      </c>
      <c r="F100" s="53">
        <f t="shared" si="15"/>
        <v>449.4536485272489</v>
      </c>
    </row>
    <row r="101" spans="1:6" ht="12.9" customHeight="1" thickBot="1" x14ac:dyDescent="0.35">
      <c r="A101" s="148"/>
      <c r="B101" s="65"/>
      <c r="C101" s="137" t="s">
        <v>142</v>
      </c>
      <c r="D101" s="20" t="s">
        <v>21</v>
      </c>
      <c r="E101" s="59">
        <v>44</v>
      </c>
      <c r="F101" s="53">
        <f t="shared" si="15"/>
        <v>554.94382470721018</v>
      </c>
    </row>
    <row r="102" spans="1:6" ht="12.9" customHeight="1" x14ac:dyDescent="0.3">
      <c r="A102" s="147" t="s">
        <v>60</v>
      </c>
      <c r="B102" s="65"/>
      <c r="C102" s="137" t="s">
        <v>86</v>
      </c>
      <c r="D102" s="20" t="s">
        <v>22</v>
      </c>
      <c r="E102" s="59">
        <v>58</v>
      </c>
      <c r="F102" s="53">
        <f t="shared" si="15"/>
        <v>756.65178879986263</v>
      </c>
    </row>
    <row r="103" spans="1:6" ht="12.9" customHeight="1" thickBot="1" x14ac:dyDescent="0.35">
      <c r="A103" s="148"/>
      <c r="B103" s="69"/>
      <c r="C103" s="137" t="s">
        <v>87</v>
      </c>
      <c r="D103" s="27" t="s">
        <v>22</v>
      </c>
      <c r="E103" s="60">
        <v>44</v>
      </c>
      <c r="F103" s="53">
        <f t="shared" si="15"/>
        <v>554.94382470721018</v>
      </c>
    </row>
    <row r="104" spans="1:6" ht="12.9" customHeight="1" x14ac:dyDescent="0.3">
      <c r="A104" s="147" t="s">
        <v>23</v>
      </c>
      <c r="B104" s="68"/>
      <c r="C104" s="137" t="s">
        <v>202</v>
      </c>
      <c r="D104" s="19" t="s">
        <v>18</v>
      </c>
      <c r="E104" s="58">
        <v>11.45</v>
      </c>
      <c r="F104" s="56">
        <f>86.0211*POWER(E104-1.5,1.05)</f>
        <v>960.10609475628632</v>
      </c>
    </row>
    <row r="105" spans="1:6" ht="12.9" customHeight="1" x14ac:dyDescent="0.3">
      <c r="A105" s="148"/>
      <c r="B105" s="65"/>
      <c r="C105" s="137" t="s">
        <v>204</v>
      </c>
      <c r="D105" s="20" t="s">
        <v>18</v>
      </c>
      <c r="E105" s="59">
        <v>7.76</v>
      </c>
      <c r="F105" s="54">
        <f t="shared" ref="F105:F109" si="16">86.0211*POWER(E105-1.5,1.05)</f>
        <v>590.21200883680717</v>
      </c>
    </row>
    <row r="106" spans="1:6" ht="12.9" customHeight="1" x14ac:dyDescent="0.3">
      <c r="A106" s="148" t="s">
        <v>23</v>
      </c>
      <c r="B106" s="65"/>
      <c r="C106" s="137" t="s">
        <v>148</v>
      </c>
      <c r="D106" s="20" t="s">
        <v>21</v>
      </c>
      <c r="E106" s="59">
        <v>8.84</v>
      </c>
      <c r="F106" s="54">
        <f t="shared" si="16"/>
        <v>697.56688373329473</v>
      </c>
    </row>
    <row r="107" spans="1:6" ht="12.9" customHeight="1" x14ac:dyDescent="0.3">
      <c r="A107" s="148"/>
      <c r="B107" s="65"/>
      <c r="C107" s="137" t="s">
        <v>149</v>
      </c>
      <c r="D107" s="20" t="s">
        <v>21</v>
      </c>
      <c r="E107" s="59">
        <v>6.27</v>
      </c>
      <c r="F107" s="54">
        <f t="shared" si="16"/>
        <v>443.6589937025264</v>
      </c>
    </row>
    <row r="108" spans="1:6" ht="12.9" customHeight="1" x14ac:dyDescent="0.3">
      <c r="A108" s="148" t="s">
        <v>23</v>
      </c>
      <c r="B108" s="65"/>
      <c r="C108" s="137" t="s">
        <v>87</v>
      </c>
      <c r="D108" s="20" t="s">
        <v>22</v>
      </c>
      <c r="E108" s="59">
        <v>8.1999999999999993</v>
      </c>
      <c r="F108" s="54">
        <f t="shared" si="16"/>
        <v>633.84567990206699</v>
      </c>
    </row>
    <row r="109" spans="1:6" ht="12.9" customHeight="1" thickBot="1" x14ac:dyDescent="0.35">
      <c r="A109" s="164"/>
      <c r="B109" s="66"/>
      <c r="C109" s="137" t="s">
        <v>88</v>
      </c>
      <c r="D109" s="21" t="s">
        <v>22</v>
      </c>
      <c r="E109" s="61">
        <v>9.32</v>
      </c>
      <c r="F109" s="57">
        <f t="shared" si="16"/>
        <v>745.54194530455027</v>
      </c>
    </row>
    <row r="110" spans="1:6" ht="12.9" customHeight="1" x14ac:dyDescent="0.3">
      <c r="A110" s="64" t="s">
        <v>7</v>
      </c>
      <c r="B110" s="67"/>
      <c r="C110" s="142" t="s">
        <v>64</v>
      </c>
      <c r="D110" s="35" t="s">
        <v>18</v>
      </c>
      <c r="E110" s="62">
        <v>62.33</v>
      </c>
      <c r="F110" s="53">
        <f>0.11193*POWER(140-E110,1.88)</f>
        <v>400.5186258385682</v>
      </c>
    </row>
    <row r="111" spans="1:6" ht="12.9" customHeight="1" x14ac:dyDescent="0.3">
      <c r="A111" s="46" t="s">
        <v>7</v>
      </c>
      <c r="B111" s="65"/>
      <c r="C111" s="143" t="s">
        <v>150</v>
      </c>
      <c r="D111" s="20" t="s">
        <v>21</v>
      </c>
      <c r="E111" s="59">
        <v>58.43</v>
      </c>
      <c r="F111" s="53">
        <f t="shared" ref="F111:F112" si="17">0.11193*POWER(140-E111,1.88)</f>
        <v>439.16100765376973</v>
      </c>
    </row>
    <row r="112" spans="1:6" ht="12.9" customHeight="1" thickBot="1" x14ac:dyDescent="0.35">
      <c r="A112" s="47" t="s">
        <v>7</v>
      </c>
      <c r="B112" s="66"/>
      <c r="C112" s="144" t="s">
        <v>89</v>
      </c>
      <c r="D112" s="21" t="s">
        <v>22</v>
      </c>
      <c r="E112" s="61">
        <v>56.71</v>
      </c>
      <c r="F112" s="53">
        <f t="shared" si="17"/>
        <v>456.7316254457931</v>
      </c>
    </row>
    <row r="113" spans="1:9" ht="12.9" customHeight="1" x14ac:dyDescent="0.3">
      <c r="A113" s="130"/>
      <c r="B113" s="131"/>
      <c r="C113" s="131"/>
      <c r="D113" s="131"/>
      <c r="E113" s="132"/>
      <c r="F113" s="133"/>
    </row>
    <row r="114" spans="1:9" s="30" customFormat="1" ht="42" customHeight="1" thickBot="1" x14ac:dyDescent="0.35">
      <c r="A114" s="31"/>
      <c r="B114" s="31"/>
      <c r="C114" s="7"/>
      <c r="D114" s="32"/>
      <c r="E114" s="32"/>
      <c r="F114" s="33"/>
    </row>
    <row r="115" spans="1:9" ht="12.9" customHeight="1" thickBot="1" x14ac:dyDescent="0.35">
      <c r="B115" s="149" t="s">
        <v>13</v>
      </c>
      <c r="C115" s="150"/>
      <c r="D115" s="150"/>
      <c r="E115" s="150"/>
      <c r="F115" s="151"/>
      <c r="H115" s="12" t="s">
        <v>29</v>
      </c>
      <c r="I115" s="25"/>
    </row>
    <row r="116" spans="1:9" ht="12.9" customHeight="1" x14ac:dyDescent="0.3">
      <c r="B116" s="152" t="s">
        <v>0</v>
      </c>
      <c r="C116" s="154" t="s">
        <v>1</v>
      </c>
      <c r="D116" s="156" t="s">
        <v>19</v>
      </c>
      <c r="E116" s="158" t="s">
        <v>8</v>
      </c>
      <c r="F116" s="160" t="s">
        <v>3</v>
      </c>
      <c r="H116" s="14" t="s">
        <v>18</v>
      </c>
      <c r="I116" s="26">
        <f>F118+F119+F124+F125+F130+F131+F136+F137+F142+F143+F148</f>
        <v>4892.2349147318373</v>
      </c>
    </row>
    <row r="117" spans="1:9" ht="12.9" customHeight="1" thickBot="1" x14ac:dyDescent="0.35">
      <c r="B117" s="153"/>
      <c r="C117" s="155"/>
      <c r="D117" s="157"/>
      <c r="E117" s="159"/>
      <c r="F117" s="161"/>
      <c r="H117" s="14" t="s">
        <v>24</v>
      </c>
      <c r="I117" s="26">
        <f>F120+F121+F126+F127+F132+F133+F138+F139+F144+F145+F149</f>
        <v>5011.6964055209846</v>
      </c>
    </row>
    <row r="118" spans="1:9" ht="12.9" customHeight="1" x14ac:dyDescent="0.3">
      <c r="A118" s="147" t="s">
        <v>17</v>
      </c>
      <c r="B118" s="68"/>
      <c r="C118" s="141" t="s">
        <v>206</v>
      </c>
      <c r="D118" s="19" t="s">
        <v>18</v>
      </c>
      <c r="E118" s="58">
        <v>9.81</v>
      </c>
      <c r="F118" s="56">
        <f>46.0849*POWER(12.76-E118,1.81)</f>
        <v>326.54008267289947</v>
      </c>
      <c r="H118" s="14" t="s">
        <v>22</v>
      </c>
      <c r="I118" s="26">
        <f>F122+F123+F128+F129+F134+F135+F140+F141+F146+F147+F150</f>
        <v>4210.9962662120506</v>
      </c>
    </row>
    <row r="119" spans="1:9" ht="12.9" customHeight="1" x14ac:dyDescent="0.3">
      <c r="A119" s="148"/>
      <c r="B119" s="65"/>
      <c r="C119" s="141" t="s">
        <v>207</v>
      </c>
      <c r="D119" s="20" t="s">
        <v>18</v>
      </c>
      <c r="E119" s="59">
        <v>9.18</v>
      </c>
      <c r="F119" s="54">
        <f t="shared" ref="F119:F123" si="18">46.0849*POWER(12.76-E119,1.81)</f>
        <v>463.53969179803136</v>
      </c>
    </row>
    <row r="120" spans="1:9" ht="12.9" customHeight="1" x14ac:dyDescent="0.3">
      <c r="A120" s="148" t="s">
        <v>17</v>
      </c>
      <c r="B120" s="65"/>
      <c r="C120" s="141" t="s">
        <v>245</v>
      </c>
      <c r="D120" s="20" t="s">
        <v>21</v>
      </c>
      <c r="E120" s="59">
        <v>9.57</v>
      </c>
      <c r="F120" s="54">
        <f t="shared" si="18"/>
        <v>376.20086152721171</v>
      </c>
    </row>
    <row r="121" spans="1:9" ht="12.9" customHeight="1" x14ac:dyDescent="0.3">
      <c r="A121" s="148"/>
      <c r="B121" s="65"/>
      <c r="C121" s="141" t="s">
        <v>152</v>
      </c>
      <c r="D121" s="20" t="s">
        <v>21</v>
      </c>
      <c r="E121" s="59">
        <v>10</v>
      </c>
      <c r="F121" s="54">
        <f t="shared" si="18"/>
        <v>289.47035117046204</v>
      </c>
    </row>
    <row r="122" spans="1:9" ht="12.9" customHeight="1" x14ac:dyDescent="0.3">
      <c r="A122" s="148" t="s">
        <v>4</v>
      </c>
      <c r="B122" s="65"/>
      <c r="C122" s="141" t="s">
        <v>90</v>
      </c>
      <c r="D122" s="20" t="s">
        <v>22</v>
      </c>
      <c r="E122" s="59">
        <v>8.99</v>
      </c>
      <c r="F122" s="54">
        <f t="shared" si="18"/>
        <v>509.02193004097802</v>
      </c>
    </row>
    <row r="123" spans="1:9" ht="12.9" customHeight="1" thickBot="1" x14ac:dyDescent="0.35">
      <c r="A123" s="164"/>
      <c r="B123" s="66"/>
      <c r="C123" s="141" t="s">
        <v>91</v>
      </c>
      <c r="D123" s="21" t="s">
        <v>22</v>
      </c>
      <c r="E123" s="61">
        <v>9.43</v>
      </c>
      <c r="F123" s="57">
        <f t="shared" si="18"/>
        <v>406.61435997164278</v>
      </c>
    </row>
    <row r="124" spans="1:9" ht="12.9" customHeight="1" x14ac:dyDescent="0.3">
      <c r="A124" s="163" t="s">
        <v>20</v>
      </c>
      <c r="B124" s="67"/>
      <c r="C124" s="141" t="s">
        <v>209</v>
      </c>
      <c r="D124" s="35" t="s">
        <v>18</v>
      </c>
      <c r="E124" s="62">
        <v>130.69999999999999</v>
      </c>
      <c r="F124" s="53">
        <f>0.11193*POWER(204-E124,1.88)</f>
        <v>359.20467150148312</v>
      </c>
    </row>
    <row r="125" spans="1:9" ht="12.9" customHeight="1" x14ac:dyDescent="0.3">
      <c r="A125" s="148"/>
      <c r="B125" s="65"/>
      <c r="C125" s="141" t="s">
        <v>208</v>
      </c>
      <c r="D125" s="20" t="s">
        <v>18</v>
      </c>
      <c r="E125" s="59">
        <v>154.4</v>
      </c>
      <c r="F125" s="54">
        <f t="shared" ref="F125:F129" si="19">0.11193*POWER(204-E125,1.88)</f>
        <v>172.3661794900413</v>
      </c>
    </row>
    <row r="126" spans="1:9" ht="12.9" customHeight="1" x14ac:dyDescent="0.3">
      <c r="A126" s="148" t="s">
        <v>20</v>
      </c>
      <c r="B126" s="65"/>
      <c r="C126" s="141" t="s">
        <v>152</v>
      </c>
      <c r="D126" s="20" t="s">
        <v>21</v>
      </c>
      <c r="E126" s="59">
        <v>126.8</v>
      </c>
      <c r="F126" s="54">
        <f t="shared" si="19"/>
        <v>395.97432612569668</v>
      </c>
    </row>
    <row r="127" spans="1:9" ht="12.9" customHeight="1" x14ac:dyDescent="0.3">
      <c r="A127" s="148"/>
      <c r="B127" s="65"/>
      <c r="C127" s="141" t="s">
        <v>153</v>
      </c>
      <c r="D127" s="20" t="s">
        <v>21</v>
      </c>
      <c r="E127" s="59">
        <v>134.4</v>
      </c>
      <c r="F127" s="54">
        <f t="shared" si="19"/>
        <v>325.87562283416702</v>
      </c>
    </row>
    <row r="128" spans="1:9" ht="12.9" customHeight="1" x14ac:dyDescent="0.3">
      <c r="A128" s="148" t="s">
        <v>20</v>
      </c>
      <c r="B128" s="65"/>
      <c r="C128" s="141" t="s">
        <v>92</v>
      </c>
      <c r="D128" s="20" t="s">
        <v>22</v>
      </c>
      <c r="E128" s="59">
        <v>142.30000000000001</v>
      </c>
      <c r="F128" s="54">
        <f t="shared" si="19"/>
        <v>259.82600281156039</v>
      </c>
    </row>
    <row r="129" spans="1:6" ht="12.9" customHeight="1" thickBot="1" x14ac:dyDescent="0.35">
      <c r="A129" s="162"/>
      <c r="B129" s="69"/>
      <c r="C129" s="141" t="s">
        <v>93</v>
      </c>
      <c r="D129" s="27" t="s">
        <v>22</v>
      </c>
      <c r="E129" s="60">
        <v>169.7</v>
      </c>
      <c r="F129" s="55">
        <f t="shared" si="19"/>
        <v>86.158761882291984</v>
      </c>
    </row>
    <row r="130" spans="1:6" ht="12.9" customHeight="1" x14ac:dyDescent="0.3">
      <c r="A130" s="147" t="s">
        <v>5</v>
      </c>
      <c r="B130" s="68"/>
      <c r="C130" s="141" t="s">
        <v>61</v>
      </c>
      <c r="D130" s="19" t="s">
        <v>18</v>
      </c>
      <c r="E130" s="58">
        <v>345</v>
      </c>
      <c r="F130" s="56">
        <f>0.188807*POWER(E130-100,1.41)</f>
        <v>441.30847785412107</v>
      </c>
    </row>
    <row r="131" spans="1:6" ht="12.9" customHeight="1" x14ac:dyDescent="0.3">
      <c r="A131" s="148"/>
      <c r="B131" s="65"/>
      <c r="C131" s="141" t="s">
        <v>65</v>
      </c>
      <c r="D131" s="20" t="s">
        <v>18</v>
      </c>
      <c r="E131" s="59">
        <v>350</v>
      </c>
      <c r="F131" s="54">
        <f t="shared" ref="F131:F135" si="20">0.188807*POWER(E131-100,1.41)</f>
        <v>454.06027089201746</v>
      </c>
    </row>
    <row r="132" spans="1:6" ht="12.9" customHeight="1" x14ac:dyDescent="0.3">
      <c r="A132" s="148" t="s">
        <v>5</v>
      </c>
      <c r="B132" s="65"/>
      <c r="C132" s="141" t="s">
        <v>151</v>
      </c>
      <c r="D132" s="20" t="s">
        <v>21</v>
      </c>
      <c r="E132" s="59">
        <v>371</v>
      </c>
      <c r="F132" s="54">
        <f t="shared" si="20"/>
        <v>508.75043294476325</v>
      </c>
    </row>
    <row r="133" spans="1:6" ht="12.9" customHeight="1" x14ac:dyDescent="0.3">
      <c r="A133" s="148"/>
      <c r="B133" s="65"/>
      <c r="C133" s="141" t="s">
        <v>154</v>
      </c>
      <c r="D133" s="20" t="s">
        <v>21</v>
      </c>
      <c r="E133" s="59">
        <v>362</v>
      </c>
      <c r="F133" s="54">
        <f t="shared" si="20"/>
        <v>485.09065966654049</v>
      </c>
    </row>
    <row r="134" spans="1:6" ht="12.9" customHeight="1" x14ac:dyDescent="0.3">
      <c r="A134" s="148" t="s">
        <v>5</v>
      </c>
      <c r="B134" s="65"/>
      <c r="C134" s="141" t="s">
        <v>90</v>
      </c>
      <c r="D134" s="20" t="s">
        <v>22</v>
      </c>
      <c r="E134" s="59">
        <v>399</v>
      </c>
      <c r="F134" s="54">
        <f t="shared" si="20"/>
        <v>584.40573235948079</v>
      </c>
    </row>
    <row r="135" spans="1:6" ht="12.9" customHeight="1" thickBot="1" x14ac:dyDescent="0.35">
      <c r="A135" s="164"/>
      <c r="B135" s="66"/>
      <c r="C135" s="141" t="s">
        <v>242</v>
      </c>
      <c r="D135" s="21" t="s">
        <v>22</v>
      </c>
      <c r="E135" s="61">
        <v>340</v>
      </c>
      <c r="F135" s="57">
        <f t="shared" si="20"/>
        <v>428.66294418260264</v>
      </c>
    </row>
    <row r="136" spans="1:6" ht="12.9" customHeight="1" x14ac:dyDescent="0.3">
      <c r="A136" s="147" t="s">
        <v>60</v>
      </c>
      <c r="B136" s="67"/>
      <c r="C136" s="141" t="s">
        <v>210</v>
      </c>
      <c r="D136" s="35" t="s">
        <v>18</v>
      </c>
      <c r="E136" s="62">
        <v>33.5</v>
      </c>
      <c r="F136" s="53">
        <f>8.86*POWER(E136-1,1.1)</f>
        <v>407.8546507970276</v>
      </c>
    </row>
    <row r="137" spans="1:6" ht="12.9" customHeight="1" thickBot="1" x14ac:dyDescent="0.35">
      <c r="A137" s="148"/>
      <c r="B137" s="65"/>
      <c r="C137" s="141" t="s">
        <v>211</v>
      </c>
      <c r="D137" s="20" t="s">
        <v>18</v>
      </c>
      <c r="E137" s="59">
        <v>32.5</v>
      </c>
      <c r="F137" s="53">
        <f t="shared" ref="F137:F141" si="21">8.86*POWER(E137-1,1.1)</f>
        <v>394.07177589611501</v>
      </c>
    </row>
    <row r="138" spans="1:6" ht="12.9" customHeight="1" x14ac:dyDescent="0.3">
      <c r="A138" s="147" t="s">
        <v>60</v>
      </c>
      <c r="B138" s="65"/>
      <c r="C138" s="141" t="s">
        <v>155</v>
      </c>
      <c r="D138" s="20" t="s">
        <v>21</v>
      </c>
      <c r="E138" s="59">
        <v>31.5</v>
      </c>
      <c r="F138" s="53">
        <f t="shared" si="21"/>
        <v>380.33259373698763</v>
      </c>
    </row>
    <row r="139" spans="1:6" ht="12.9" customHeight="1" thickBot="1" x14ac:dyDescent="0.35">
      <c r="A139" s="148"/>
      <c r="B139" s="65"/>
      <c r="C139" s="141" t="s">
        <v>156</v>
      </c>
      <c r="D139" s="20" t="s">
        <v>21</v>
      </c>
      <c r="E139" s="59">
        <v>24.5</v>
      </c>
      <c r="F139" s="53">
        <f t="shared" si="21"/>
        <v>285.50148425727531</v>
      </c>
    </row>
    <row r="140" spans="1:6" ht="12.9" customHeight="1" x14ac:dyDescent="0.3">
      <c r="A140" s="147" t="s">
        <v>60</v>
      </c>
      <c r="B140" s="65"/>
      <c r="C140" s="141" t="s">
        <v>92</v>
      </c>
      <c r="D140" s="20" t="s">
        <v>22</v>
      </c>
      <c r="E140" s="59">
        <v>31</v>
      </c>
      <c r="F140" s="53">
        <f t="shared" si="21"/>
        <v>373.47978667935325</v>
      </c>
    </row>
    <row r="141" spans="1:6" ht="12.9" customHeight="1" thickBot="1" x14ac:dyDescent="0.35">
      <c r="A141" s="148"/>
      <c r="B141" s="69"/>
      <c r="C141" s="141" t="s">
        <v>93</v>
      </c>
      <c r="D141" s="27" t="s">
        <v>22</v>
      </c>
      <c r="E141" s="60">
        <v>26</v>
      </c>
      <c r="F141" s="53">
        <f t="shared" si="21"/>
        <v>305.61012001365913</v>
      </c>
    </row>
    <row r="142" spans="1:6" ht="12.9" customHeight="1" x14ac:dyDescent="0.3">
      <c r="A142" s="147" t="s">
        <v>23</v>
      </c>
      <c r="B142" s="68"/>
      <c r="C142" s="141" t="s">
        <v>61</v>
      </c>
      <c r="D142" s="19" t="s">
        <v>18</v>
      </c>
      <c r="E142" s="58">
        <v>8.17</v>
      </c>
      <c r="F142" s="56">
        <f>86.0211*POWER(E142-1.5,1.05)</f>
        <v>630.86599322663767</v>
      </c>
    </row>
    <row r="143" spans="1:6" ht="12.9" customHeight="1" x14ac:dyDescent="0.3">
      <c r="A143" s="148"/>
      <c r="B143" s="65"/>
      <c r="C143" s="141" t="s">
        <v>210</v>
      </c>
      <c r="D143" s="20" t="s">
        <v>18</v>
      </c>
      <c r="E143" s="59">
        <v>10.18</v>
      </c>
      <c r="F143" s="54">
        <f t="shared" ref="F143:F147" si="22">86.0211*POWER(E143-1.5,1.05)</f>
        <v>831.86088399471714</v>
      </c>
    </row>
    <row r="144" spans="1:6" ht="12.9" customHeight="1" x14ac:dyDescent="0.3">
      <c r="A144" s="148" t="s">
        <v>23</v>
      </c>
      <c r="B144" s="65"/>
      <c r="C144" s="141" t="s">
        <v>151</v>
      </c>
      <c r="D144" s="20" t="s">
        <v>21</v>
      </c>
      <c r="E144" s="59">
        <v>10.58</v>
      </c>
      <c r="F144" s="54">
        <f t="shared" si="22"/>
        <v>872.15792768532992</v>
      </c>
    </row>
    <row r="145" spans="1:9" ht="12.9" customHeight="1" x14ac:dyDescent="0.3">
      <c r="A145" s="148"/>
      <c r="B145" s="65"/>
      <c r="C145" s="141" t="s">
        <v>156</v>
      </c>
      <c r="D145" s="20" t="s">
        <v>21</v>
      </c>
      <c r="E145" s="59">
        <v>8.8800000000000008</v>
      </c>
      <c r="F145" s="54">
        <f t="shared" si="22"/>
        <v>701.55895372974896</v>
      </c>
    </row>
    <row r="146" spans="1:9" ht="12.9" customHeight="1" x14ac:dyDescent="0.3">
      <c r="A146" s="148" t="s">
        <v>23</v>
      </c>
      <c r="B146" s="65"/>
      <c r="C146" s="141" t="s">
        <v>242</v>
      </c>
      <c r="D146" s="20" t="s">
        <v>22</v>
      </c>
      <c r="E146" s="59">
        <v>5.86</v>
      </c>
      <c r="F146" s="54">
        <f t="shared" si="22"/>
        <v>403.70655911562795</v>
      </c>
    </row>
    <row r="147" spans="1:9" ht="12.9" customHeight="1" thickBot="1" x14ac:dyDescent="0.35">
      <c r="A147" s="164"/>
      <c r="B147" s="66"/>
      <c r="C147" s="141" t="s">
        <v>94</v>
      </c>
      <c r="D147" s="21" t="s">
        <v>22</v>
      </c>
      <c r="E147" s="61">
        <v>6.6</v>
      </c>
      <c r="F147" s="57">
        <f t="shared" si="22"/>
        <v>475.94161146330958</v>
      </c>
    </row>
    <row r="148" spans="1:9" ht="12.9" customHeight="1" x14ac:dyDescent="0.3">
      <c r="A148" s="64" t="s">
        <v>7</v>
      </c>
      <c r="B148" s="67"/>
      <c r="C148" s="142" t="s">
        <v>66</v>
      </c>
      <c r="D148" s="35" t="s">
        <v>18</v>
      </c>
      <c r="E148" s="62">
        <v>61.3</v>
      </c>
      <c r="F148" s="53">
        <f>0.11193*POWER(140-E148,1.88)</f>
        <v>410.56223660874559</v>
      </c>
    </row>
    <row r="149" spans="1:9" ht="12.9" customHeight="1" x14ac:dyDescent="0.3">
      <c r="A149" s="46" t="s">
        <v>7</v>
      </c>
      <c r="B149" s="65"/>
      <c r="C149" s="143" t="s">
        <v>157</v>
      </c>
      <c r="D149" s="20" t="s">
        <v>21</v>
      </c>
      <c r="E149" s="59">
        <v>63.34</v>
      </c>
      <c r="F149" s="53">
        <f t="shared" ref="F149:F150" si="23">0.11193*POWER(140-E149,1.88)</f>
        <v>390.78319184280133</v>
      </c>
    </row>
    <row r="150" spans="1:9" ht="12.9" customHeight="1" thickBot="1" x14ac:dyDescent="0.35">
      <c r="A150" s="47" t="s">
        <v>7</v>
      </c>
      <c r="B150" s="66"/>
      <c r="C150" s="144" t="s">
        <v>95</v>
      </c>
      <c r="D150" s="21" t="s">
        <v>22</v>
      </c>
      <c r="E150" s="61">
        <v>64.73</v>
      </c>
      <c r="F150" s="53">
        <f t="shared" si="23"/>
        <v>377.56845769154421</v>
      </c>
    </row>
    <row r="151" spans="1:9" ht="12.9" customHeight="1" x14ac:dyDescent="0.3">
      <c r="A151" s="130"/>
      <c r="B151" s="131"/>
      <c r="C151" s="131"/>
      <c r="D151" s="131"/>
      <c r="E151" s="132"/>
      <c r="F151" s="133"/>
    </row>
    <row r="152" spans="1:9" ht="34.200000000000003" customHeight="1" thickBot="1" x14ac:dyDescent="0.35">
      <c r="A152" s="31"/>
      <c r="B152" s="31"/>
      <c r="C152" s="7"/>
      <c r="D152" s="32"/>
      <c r="E152" s="32"/>
      <c r="F152" s="33"/>
    </row>
    <row r="153" spans="1:9" ht="12.9" customHeight="1" thickBot="1" x14ac:dyDescent="0.35">
      <c r="B153" s="165" t="s">
        <v>14</v>
      </c>
      <c r="C153" s="166"/>
      <c r="D153" s="166"/>
      <c r="E153" s="166"/>
      <c r="F153" s="167"/>
    </row>
    <row r="154" spans="1:9" ht="12.9" customHeight="1" x14ac:dyDescent="0.3">
      <c r="B154" s="152" t="s">
        <v>0</v>
      </c>
      <c r="C154" s="154" t="s">
        <v>1</v>
      </c>
      <c r="D154" s="156" t="s">
        <v>19</v>
      </c>
      <c r="E154" s="158" t="s">
        <v>8</v>
      </c>
      <c r="F154" s="160" t="s">
        <v>3</v>
      </c>
      <c r="H154" s="12" t="s">
        <v>30</v>
      </c>
      <c r="I154" s="25"/>
    </row>
    <row r="155" spans="1:9" ht="12.9" customHeight="1" thickBot="1" x14ac:dyDescent="0.35">
      <c r="B155" s="153"/>
      <c r="C155" s="155"/>
      <c r="D155" s="157"/>
      <c r="E155" s="159"/>
      <c r="F155" s="161"/>
      <c r="H155" s="14" t="s">
        <v>18</v>
      </c>
      <c r="I155" s="26">
        <f>F156+F157+F162+F163+F168+F169+F174+F175+F180+F181+F186</f>
        <v>6951.959681377878</v>
      </c>
    </row>
    <row r="156" spans="1:9" ht="12.9" customHeight="1" x14ac:dyDescent="0.3">
      <c r="A156" s="147" t="s">
        <v>17</v>
      </c>
      <c r="B156" s="68"/>
      <c r="C156" s="137" t="s">
        <v>212</v>
      </c>
      <c r="D156" s="19" t="s">
        <v>18</v>
      </c>
      <c r="E156" s="58">
        <v>8.6</v>
      </c>
      <c r="F156" s="56">
        <f>46.0849*POWER(12.76-E156,1.81)</f>
        <v>608.29966582903626</v>
      </c>
      <c r="H156" s="14" t="s">
        <v>24</v>
      </c>
      <c r="I156" s="26">
        <f>F158+F159+F164+F165+F170+F171+F176+F177+F182+F183+F187</f>
        <v>4842.3185195720107</v>
      </c>
    </row>
    <row r="157" spans="1:9" ht="12.9" customHeight="1" x14ac:dyDescent="0.3">
      <c r="A157" s="148"/>
      <c r="B157" s="65"/>
      <c r="C157" s="137" t="s">
        <v>213</v>
      </c>
      <c r="D157" s="20" t="s">
        <v>18</v>
      </c>
      <c r="E157" s="59">
        <v>8.61</v>
      </c>
      <c r="F157" s="54">
        <f t="shared" ref="F157:F161" si="24">46.0849*POWER(12.76-E157,1.81)</f>
        <v>605.65555447562213</v>
      </c>
      <c r="H157" s="14" t="s">
        <v>22</v>
      </c>
      <c r="I157" s="26">
        <f>F160+F161+F166+F167+F172+F173+F178+F179+F184+F185+F188</f>
        <v>6521.0912972588885</v>
      </c>
    </row>
    <row r="158" spans="1:9" ht="12.9" customHeight="1" x14ac:dyDescent="0.3">
      <c r="A158" s="148" t="s">
        <v>17</v>
      </c>
      <c r="B158" s="65"/>
      <c r="C158" s="137" t="s">
        <v>158</v>
      </c>
      <c r="D158" s="20" t="s">
        <v>21</v>
      </c>
      <c r="E158" s="59">
        <v>10.29</v>
      </c>
      <c r="F158" s="54">
        <f t="shared" si="24"/>
        <v>236.77733865855473</v>
      </c>
    </row>
    <row r="159" spans="1:9" ht="12.9" customHeight="1" x14ac:dyDescent="0.3">
      <c r="A159" s="148"/>
      <c r="B159" s="65"/>
      <c r="C159" s="137" t="s">
        <v>159</v>
      </c>
      <c r="D159" s="20" t="s">
        <v>21</v>
      </c>
      <c r="E159" s="59">
        <v>8.9</v>
      </c>
      <c r="F159" s="54">
        <f t="shared" si="24"/>
        <v>531.22887228575246</v>
      </c>
    </row>
    <row r="160" spans="1:9" ht="12.9" customHeight="1" x14ac:dyDescent="0.3">
      <c r="A160" s="148" t="s">
        <v>4</v>
      </c>
      <c r="B160" s="65"/>
      <c r="C160" s="137" t="s">
        <v>96</v>
      </c>
      <c r="D160" s="20" t="s">
        <v>22</v>
      </c>
      <c r="E160" s="59">
        <v>8.4600000000000009</v>
      </c>
      <c r="F160" s="54">
        <f t="shared" si="24"/>
        <v>645.85727227831603</v>
      </c>
    </row>
    <row r="161" spans="1:6" ht="12.9" customHeight="1" thickBot="1" x14ac:dyDescent="0.35">
      <c r="A161" s="164"/>
      <c r="B161" s="66"/>
      <c r="C161" s="137" t="s">
        <v>97</v>
      </c>
      <c r="D161" s="21" t="s">
        <v>22</v>
      </c>
      <c r="E161" s="136">
        <v>8.8000000000000007</v>
      </c>
      <c r="F161" s="54">
        <f t="shared" si="24"/>
        <v>556.39976254116664</v>
      </c>
    </row>
    <row r="162" spans="1:6" ht="12.9" customHeight="1" x14ac:dyDescent="0.3">
      <c r="A162" s="163" t="s">
        <v>6</v>
      </c>
      <c r="B162" s="67"/>
      <c r="C162" s="137" t="s">
        <v>214</v>
      </c>
      <c r="D162" s="35" t="s">
        <v>18</v>
      </c>
      <c r="E162" s="62">
        <v>148.1</v>
      </c>
      <c r="F162" s="53">
        <f>0.11193*POWER(264-E162,1.88)</f>
        <v>850.00868541628734</v>
      </c>
    </row>
    <row r="163" spans="1:6" ht="12.9" customHeight="1" x14ac:dyDescent="0.3">
      <c r="A163" s="148"/>
      <c r="B163" s="65"/>
      <c r="C163" s="137" t="s">
        <v>215</v>
      </c>
      <c r="D163" s="20" t="s">
        <v>18</v>
      </c>
      <c r="E163" s="59">
        <v>165.9</v>
      </c>
      <c r="F163" s="54">
        <f t="shared" ref="F163:F167" si="25">0.11193*POWER(264-E163,1.88)</f>
        <v>621.27551443035804</v>
      </c>
    </row>
    <row r="164" spans="1:6" ht="12.9" customHeight="1" x14ac:dyDescent="0.3">
      <c r="A164" s="148" t="s">
        <v>6</v>
      </c>
      <c r="B164" s="65"/>
      <c r="C164" s="137" t="s">
        <v>160</v>
      </c>
      <c r="D164" s="20" t="s">
        <v>21</v>
      </c>
      <c r="E164" s="59">
        <v>153.5</v>
      </c>
      <c r="F164" s="54">
        <f t="shared" si="25"/>
        <v>777.08331903166004</v>
      </c>
    </row>
    <row r="165" spans="1:6" ht="12.9" customHeight="1" x14ac:dyDescent="0.3">
      <c r="A165" s="148"/>
      <c r="B165" s="65"/>
      <c r="C165" s="137" t="s">
        <v>246</v>
      </c>
      <c r="D165" s="20" t="s">
        <v>21</v>
      </c>
      <c r="E165" s="59" t="s">
        <v>247</v>
      </c>
      <c r="F165" s="54">
        <v>0</v>
      </c>
    </row>
    <row r="166" spans="1:6" ht="12.9" customHeight="1" x14ac:dyDescent="0.3">
      <c r="A166" s="148" t="s">
        <v>6</v>
      </c>
      <c r="B166" s="65"/>
      <c r="C166" s="137" t="s">
        <v>98</v>
      </c>
      <c r="D166" s="20" t="s">
        <v>22</v>
      </c>
      <c r="E166" s="59">
        <v>147.4</v>
      </c>
      <c r="F166" s="54">
        <f t="shared" si="25"/>
        <v>859.6858500574923</v>
      </c>
    </row>
    <row r="167" spans="1:6" ht="12.9" customHeight="1" thickBot="1" x14ac:dyDescent="0.35">
      <c r="A167" s="162"/>
      <c r="B167" s="69"/>
      <c r="C167" s="137" t="s">
        <v>99</v>
      </c>
      <c r="D167" s="27" t="s">
        <v>22</v>
      </c>
      <c r="E167" s="60">
        <v>159.80000000000001</v>
      </c>
      <c r="F167" s="54">
        <f t="shared" si="25"/>
        <v>695.88554504647448</v>
      </c>
    </row>
    <row r="168" spans="1:6" ht="12.9" customHeight="1" x14ac:dyDescent="0.3">
      <c r="A168" s="147" t="s">
        <v>5</v>
      </c>
      <c r="B168" s="68"/>
      <c r="C168" s="137" t="s">
        <v>216</v>
      </c>
      <c r="D168" s="19" t="s">
        <v>18</v>
      </c>
      <c r="E168" s="58">
        <v>397</v>
      </c>
      <c r="F168" s="56">
        <f>0.188807*POWER(E168-140,1.41)</f>
        <v>472.08890694318859</v>
      </c>
    </row>
    <row r="169" spans="1:6" ht="12.9" customHeight="1" x14ac:dyDescent="0.3">
      <c r="A169" s="148"/>
      <c r="B169" s="65"/>
      <c r="C169" s="137" t="s">
        <v>213</v>
      </c>
      <c r="D169" s="20" t="s">
        <v>18</v>
      </c>
      <c r="E169" s="59">
        <v>462</v>
      </c>
      <c r="F169" s="54">
        <f t="shared" ref="F169:F173" si="26">0.188807*POWER(E169-140,1.41)</f>
        <v>648.77614194080718</v>
      </c>
    </row>
    <row r="170" spans="1:6" ht="12.9" customHeight="1" x14ac:dyDescent="0.3">
      <c r="A170" s="148" t="s">
        <v>5</v>
      </c>
      <c r="B170" s="65"/>
      <c r="C170" s="137" t="s">
        <v>160</v>
      </c>
      <c r="D170" s="20" t="s">
        <v>21</v>
      </c>
      <c r="E170" s="59">
        <v>397</v>
      </c>
      <c r="F170" s="54">
        <f t="shared" si="26"/>
        <v>472.08890694318859</v>
      </c>
    </row>
    <row r="171" spans="1:6" ht="12.9" customHeight="1" x14ac:dyDescent="0.3">
      <c r="A171" s="148"/>
      <c r="B171" s="65"/>
      <c r="C171" s="137" t="s">
        <v>159</v>
      </c>
      <c r="D171" s="20" t="s">
        <v>21</v>
      </c>
      <c r="E171" s="59">
        <v>351</v>
      </c>
      <c r="F171" s="54">
        <f t="shared" si="26"/>
        <v>357.48379002348128</v>
      </c>
    </row>
    <row r="172" spans="1:6" ht="12.9" customHeight="1" x14ac:dyDescent="0.3">
      <c r="A172" s="148" t="s">
        <v>5</v>
      </c>
      <c r="B172" s="65"/>
      <c r="C172" s="137" t="s">
        <v>96</v>
      </c>
      <c r="D172" s="20" t="s">
        <v>22</v>
      </c>
      <c r="E172" s="59">
        <v>427</v>
      </c>
      <c r="F172" s="54">
        <f t="shared" si="26"/>
        <v>551.6092827421752</v>
      </c>
    </row>
    <row r="173" spans="1:6" ht="12.9" customHeight="1" thickBot="1" x14ac:dyDescent="0.35">
      <c r="A173" s="164"/>
      <c r="B173" s="66"/>
      <c r="C173" s="137" t="s">
        <v>98</v>
      </c>
      <c r="D173" s="21" t="s">
        <v>22</v>
      </c>
      <c r="E173" s="61">
        <v>436</v>
      </c>
      <c r="F173" s="54">
        <f t="shared" si="26"/>
        <v>576.15509171934082</v>
      </c>
    </row>
    <row r="174" spans="1:6" ht="12.9" customHeight="1" x14ac:dyDescent="0.3">
      <c r="A174" s="147" t="s">
        <v>60</v>
      </c>
      <c r="B174" s="67"/>
      <c r="C174" s="137" t="s">
        <v>217</v>
      </c>
      <c r="D174" s="35" t="s">
        <v>18</v>
      </c>
      <c r="E174" s="62">
        <v>51.5</v>
      </c>
      <c r="F174" s="53">
        <f>7.86*POWER(E174-8,1.1)</f>
        <v>498.60970646820095</v>
      </c>
    </row>
    <row r="175" spans="1:6" ht="12.9" customHeight="1" thickBot="1" x14ac:dyDescent="0.35">
      <c r="A175" s="148"/>
      <c r="B175" s="65"/>
      <c r="C175" s="137" t="s">
        <v>239</v>
      </c>
      <c r="D175" s="20" t="s">
        <v>18</v>
      </c>
      <c r="E175" s="59">
        <v>50</v>
      </c>
      <c r="F175" s="53">
        <f t="shared" ref="F175:F179" si="27">7.86*POWER(E175-8,1.1)</f>
        <v>479.72987570838251</v>
      </c>
    </row>
    <row r="176" spans="1:6" ht="12.9" customHeight="1" x14ac:dyDescent="0.3">
      <c r="A176" s="147" t="s">
        <v>60</v>
      </c>
      <c r="B176" s="65"/>
      <c r="C176" s="137" t="s">
        <v>162</v>
      </c>
      <c r="D176" s="20" t="s">
        <v>21</v>
      </c>
      <c r="E176" s="59">
        <v>34.5</v>
      </c>
      <c r="F176" s="53">
        <f t="shared" si="27"/>
        <v>289.06333395396325</v>
      </c>
    </row>
    <row r="177" spans="1:9" ht="12.9" customHeight="1" thickBot="1" x14ac:dyDescent="0.35">
      <c r="A177" s="148"/>
      <c r="B177" s="65"/>
      <c r="C177" s="137" t="s">
        <v>161</v>
      </c>
      <c r="D177" s="20" t="s">
        <v>21</v>
      </c>
      <c r="E177" s="59">
        <v>26.5</v>
      </c>
      <c r="F177" s="53">
        <f t="shared" si="27"/>
        <v>194.67556655778699</v>
      </c>
    </row>
    <row r="178" spans="1:9" ht="12.9" customHeight="1" x14ac:dyDescent="0.3">
      <c r="A178" s="147" t="s">
        <v>60</v>
      </c>
      <c r="B178" s="65"/>
      <c r="C178" s="137" t="s">
        <v>100</v>
      </c>
      <c r="D178" s="20" t="s">
        <v>22</v>
      </c>
      <c r="E178" s="59">
        <v>34</v>
      </c>
      <c r="F178" s="53">
        <f t="shared" si="27"/>
        <v>283.06959843268504</v>
      </c>
    </row>
    <row r="179" spans="1:9" ht="12.9" customHeight="1" thickBot="1" x14ac:dyDescent="0.35">
      <c r="A179" s="148"/>
      <c r="B179" s="69"/>
      <c r="C179" s="137" t="s">
        <v>101</v>
      </c>
      <c r="D179" s="27" t="s">
        <v>22</v>
      </c>
      <c r="E179" s="60">
        <v>48.5</v>
      </c>
      <c r="F179" s="53">
        <f t="shared" si="27"/>
        <v>460.91736622723909</v>
      </c>
    </row>
    <row r="180" spans="1:9" ht="12.9" customHeight="1" x14ac:dyDescent="0.3">
      <c r="A180" s="147" t="s">
        <v>23</v>
      </c>
      <c r="B180" s="68"/>
      <c r="C180" s="137" t="s">
        <v>217</v>
      </c>
      <c r="D180" s="19" t="s">
        <v>18</v>
      </c>
      <c r="E180" s="58">
        <v>10.029999999999999</v>
      </c>
      <c r="F180" s="56">
        <f>86.0211*POWER(E180-1.5,1.05)</f>
        <v>816.7731912065002</v>
      </c>
    </row>
    <row r="181" spans="1:9" ht="12.9" customHeight="1" x14ac:dyDescent="0.3">
      <c r="A181" s="148"/>
      <c r="B181" s="65"/>
      <c r="C181" s="137" t="s">
        <v>216</v>
      </c>
      <c r="D181" s="20" t="s">
        <v>18</v>
      </c>
      <c r="E181" s="59">
        <v>10.82</v>
      </c>
      <c r="F181" s="54">
        <f t="shared" ref="F181:F185" si="28">86.0211*POWER(E181-1.5,1.05)</f>
        <v>896.37905424808162</v>
      </c>
    </row>
    <row r="182" spans="1:9" ht="12.9" customHeight="1" x14ac:dyDescent="0.3">
      <c r="A182" s="148" t="s">
        <v>23</v>
      </c>
      <c r="B182" s="65"/>
      <c r="C182" s="137" t="s">
        <v>162</v>
      </c>
      <c r="D182" s="20" t="s">
        <v>21</v>
      </c>
      <c r="E182" s="59">
        <v>10.54</v>
      </c>
      <c r="F182" s="54">
        <f t="shared" si="28"/>
        <v>868.1241619240709</v>
      </c>
    </row>
    <row r="183" spans="1:9" ht="12.9" customHeight="1" x14ac:dyDescent="0.3">
      <c r="A183" s="148"/>
      <c r="B183" s="65"/>
      <c r="C183" s="137" t="s">
        <v>161</v>
      </c>
      <c r="D183" s="20" t="s">
        <v>21</v>
      </c>
      <c r="E183" s="59">
        <v>8.7200000000000006</v>
      </c>
      <c r="F183" s="54">
        <f t="shared" si="28"/>
        <v>685.59722213543625</v>
      </c>
    </row>
    <row r="184" spans="1:9" ht="12.9" customHeight="1" x14ac:dyDescent="0.3">
      <c r="A184" s="148" t="s">
        <v>23</v>
      </c>
      <c r="B184" s="65"/>
      <c r="C184" s="137" t="s">
        <v>100</v>
      </c>
      <c r="D184" s="20" t="s">
        <v>22</v>
      </c>
      <c r="E184" s="59">
        <v>7.31</v>
      </c>
      <c r="F184" s="54">
        <f t="shared" si="28"/>
        <v>545.74520777641237</v>
      </c>
    </row>
    <row r="185" spans="1:9" ht="12.9" customHeight="1" thickBot="1" x14ac:dyDescent="0.35">
      <c r="A185" s="164"/>
      <c r="B185" s="66"/>
      <c r="C185" s="137" t="s">
        <v>101</v>
      </c>
      <c r="D185" s="21" t="s">
        <v>22</v>
      </c>
      <c r="E185" s="61">
        <v>10.87</v>
      </c>
      <c r="F185" s="54">
        <f t="shared" si="28"/>
        <v>901.42907585057674</v>
      </c>
    </row>
    <row r="186" spans="1:9" ht="12.9" customHeight="1" x14ac:dyDescent="0.3">
      <c r="A186" s="64" t="s">
        <v>7</v>
      </c>
      <c r="B186" s="67"/>
      <c r="C186" s="142" t="s">
        <v>240</v>
      </c>
      <c r="D186" s="35" t="s">
        <v>18</v>
      </c>
      <c r="E186" s="62">
        <v>56.94</v>
      </c>
      <c r="F186" s="53">
        <f>0.11193*POWER(140-E186,1.88)</f>
        <v>454.36338471141335</v>
      </c>
    </row>
    <row r="187" spans="1:9" ht="12.9" customHeight="1" x14ac:dyDescent="0.3">
      <c r="A187" s="46" t="s">
        <v>7</v>
      </c>
      <c r="B187" s="65"/>
      <c r="C187" s="143" t="s">
        <v>163</v>
      </c>
      <c r="D187" s="20" t="s">
        <v>21</v>
      </c>
      <c r="E187" s="59">
        <v>59.32</v>
      </c>
      <c r="F187" s="53">
        <f t="shared" ref="F187:F188" si="29">0.11193*POWER(140-E187,1.88)</f>
        <v>430.19600805811615</v>
      </c>
    </row>
    <row r="188" spans="1:9" ht="12.9" customHeight="1" thickBot="1" x14ac:dyDescent="0.35">
      <c r="A188" s="47" t="s">
        <v>7</v>
      </c>
      <c r="B188" s="66"/>
      <c r="C188" s="144" t="s">
        <v>102</v>
      </c>
      <c r="D188" s="21" t="s">
        <v>22</v>
      </c>
      <c r="E188" s="61">
        <v>57.92</v>
      </c>
      <c r="F188" s="53">
        <f t="shared" si="29"/>
        <v>444.3372445870105</v>
      </c>
    </row>
    <row r="189" spans="1:9" ht="12.9" customHeight="1" x14ac:dyDescent="0.3">
      <c r="A189" s="130"/>
      <c r="B189" s="131"/>
      <c r="C189" s="131"/>
      <c r="D189" s="131"/>
      <c r="E189" s="132"/>
      <c r="F189" s="133"/>
    </row>
    <row r="190" spans="1:9" ht="37.200000000000003" customHeight="1" thickBot="1" x14ac:dyDescent="0.35">
      <c r="A190" s="31"/>
      <c r="B190" s="31"/>
      <c r="C190" s="7"/>
      <c r="D190" s="32"/>
      <c r="E190" s="32"/>
      <c r="F190" s="33"/>
    </row>
    <row r="191" spans="1:9" ht="12.9" customHeight="1" thickBot="1" x14ac:dyDescent="0.35">
      <c r="B191" s="149" t="s">
        <v>12</v>
      </c>
      <c r="C191" s="150"/>
      <c r="D191" s="150"/>
      <c r="E191" s="150"/>
      <c r="F191" s="151"/>
    </row>
    <row r="192" spans="1:9" ht="12.9" customHeight="1" x14ac:dyDescent="0.3">
      <c r="B192" s="152" t="s">
        <v>0</v>
      </c>
      <c r="C192" s="154" t="s">
        <v>1</v>
      </c>
      <c r="D192" s="156" t="s">
        <v>19</v>
      </c>
      <c r="E192" s="158" t="s">
        <v>8</v>
      </c>
      <c r="F192" s="176" t="s">
        <v>3</v>
      </c>
      <c r="H192" s="12" t="s">
        <v>31</v>
      </c>
      <c r="I192" s="25"/>
    </row>
    <row r="193" spans="1:9" ht="12.9" customHeight="1" thickBot="1" x14ac:dyDescent="0.35">
      <c r="B193" s="153"/>
      <c r="C193" s="175"/>
      <c r="D193" s="157"/>
      <c r="E193" s="159"/>
      <c r="F193" s="161"/>
      <c r="H193" s="14" t="s">
        <v>18</v>
      </c>
      <c r="I193" s="26">
        <f>F194+F195+F200+F201+F206+F207+F212+F213+F218+F219+F224</f>
        <v>4536.9388230860632</v>
      </c>
    </row>
    <row r="194" spans="1:9" ht="12.9" customHeight="1" x14ac:dyDescent="0.3">
      <c r="A194" s="147" t="s">
        <v>17</v>
      </c>
      <c r="B194" s="67"/>
      <c r="C194" s="137" t="s">
        <v>218</v>
      </c>
      <c r="D194" s="35" t="s">
        <v>18</v>
      </c>
      <c r="E194" s="62">
        <v>8.9499999999999993</v>
      </c>
      <c r="F194" s="53">
        <f>46.0849*POWER(12.76-E194,1.81)</f>
        <v>518.83928888266121</v>
      </c>
      <c r="H194" s="14" t="s">
        <v>24</v>
      </c>
      <c r="I194" s="26">
        <f>F196+F197+F202+F203+F208+F209+F214+F215+F220+F221+F225</f>
        <v>5061.4352785038382</v>
      </c>
    </row>
    <row r="195" spans="1:9" ht="12.9" customHeight="1" x14ac:dyDescent="0.3">
      <c r="A195" s="148"/>
      <c r="B195" s="65"/>
      <c r="C195" s="137" t="s">
        <v>219</v>
      </c>
      <c r="D195" s="20" t="s">
        <v>18</v>
      </c>
      <c r="E195" s="59">
        <v>9.02</v>
      </c>
      <c r="F195" s="54">
        <f t="shared" ref="F195:F199" si="30">46.0849*POWER(12.76-E195,1.81)</f>
        <v>501.71403411567115</v>
      </c>
      <c r="H195" s="14" t="s">
        <v>22</v>
      </c>
      <c r="I195" s="26">
        <f>F198+F199+F204+F205+F210+F211+F216+F217+F222+F223+F226</f>
        <v>4867.0841031459877</v>
      </c>
    </row>
    <row r="196" spans="1:9" ht="12.9" customHeight="1" x14ac:dyDescent="0.3">
      <c r="A196" s="148" t="s">
        <v>17</v>
      </c>
      <c r="B196" s="65"/>
      <c r="C196" s="137" t="s">
        <v>164</v>
      </c>
      <c r="D196" s="20" t="s">
        <v>21</v>
      </c>
      <c r="E196" s="59">
        <v>8.73</v>
      </c>
      <c r="F196" s="54">
        <f t="shared" si="30"/>
        <v>574.3290489174492</v>
      </c>
    </row>
    <row r="197" spans="1:9" ht="12.9" customHeight="1" x14ac:dyDescent="0.3">
      <c r="A197" s="148"/>
      <c r="B197" s="65"/>
      <c r="C197" s="137" t="s">
        <v>165</v>
      </c>
      <c r="D197" s="20" t="s">
        <v>21</v>
      </c>
      <c r="E197" s="59">
        <v>9.61</v>
      </c>
      <c r="F197" s="54">
        <f t="shared" si="30"/>
        <v>367.70602991341053</v>
      </c>
    </row>
    <row r="198" spans="1:9" ht="12.9" customHeight="1" x14ac:dyDescent="0.3">
      <c r="A198" s="148" t="s">
        <v>4</v>
      </c>
      <c r="B198" s="65"/>
      <c r="C198" s="137" t="s">
        <v>103</v>
      </c>
      <c r="D198" s="20" t="s">
        <v>22</v>
      </c>
      <c r="E198" s="59">
        <v>9.3800000000000008</v>
      </c>
      <c r="F198" s="54">
        <f t="shared" si="30"/>
        <v>417.73212663536515</v>
      </c>
    </row>
    <row r="199" spans="1:9" ht="12.9" customHeight="1" thickBot="1" x14ac:dyDescent="0.35">
      <c r="A199" s="162"/>
      <c r="B199" s="69"/>
      <c r="C199" s="137" t="s">
        <v>104</v>
      </c>
      <c r="D199" s="27" t="s">
        <v>22</v>
      </c>
      <c r="E199" s="60">
        <v>9.0299999999999994</v>
      </c>
      <c r="F199" s="55">
        <f t="shared" si="30"/>
        <v>499.2885826125422</v>
      </c>
    </row>
    <row r="200" spans="1:9" ht="12.9" customHeight="1" x14ac:dyDescent="0.3">
      <c r="A200" s="147" t="s">
        <v>6</v>
      </c>
      <c r="B200" s="68"/>
      <c r="C200" s="137" t="s">
        <v>220</v>
      </c>
      <c r="D200" s="19" t="s">
        <v>18</v>
      </c>
      <c r="E200" s="58">
        <v>174.9</v>
      </c>
      <c r="F200" s="56">
        <f>0.11193*POWER(264-E200,1.88)</f>
        <v>518.46158993986614</v>
      </c>
    </row>
    <row r="201" spans="1:9" ht="12.9" customHeight="1" x14ac:dyDescent="0.3">
      <c r="A201" s="148"/>
      <c r="B201" s="65"/>
      <c r="C201" s="137" t="s">
        <v>218</v>
      </c>
      <c r="D201" s="20" t="s">
        <v>18</v>
      </c>
      <c r="E201" s="59">
        <v>172.5</v>
      </c>
      <c r="F201" s="54">
        <f t="shared" ref="F201:F205" si="31">0.11193*POWER(264-E201,1.88)</f>
        <v>545.02717990673546</v>
      </c>
    </row>
    <row r="202" spans="1:9" ht="12.9" customHeight="1" x14ac:dyDescent="0.3">
      <c r="A202" s="148" t="s">
        <v>6</v>
      </c>
      <c r="B202" s="65"/>
      <c r="C202" s="137" t="s">
        <v>166</v>
      </c>
      <c r="D202" s="20" t="s">
        <v>21</v>
      </c>
      <c r="E202" s="59">
        <v>167.1</v>
      </c>
      <c r="F202" s="54">
        <f t="shared" si="31"/>
        <v>607.06501402240679</v>
      </c>
    </row>
    <row r="203" spans="1:9" ht="12.9" customHeight="1" x14ac:dyDescent="0.3">
      <c r="A203" s="148"/>
      <c r="B203" s="65"/>
      <c r="C203" s="137" t="s">
        <v>164</v>
      </c>
      <c r="D203" s="20" t="s">
        <v>21</v>
      </c>
      <c r="E203" s="59">
        <v>158.30000000000001</v>
      </c>
      <c r="F203" s="54">
        <f t="shared" si="31"/>
        <v>714.8377511867252</v>
      </c>
    </row>
    <row r="204" spans="1:9" ht="12.9" customHeight="1" x14ac:dyDescent="0.3">
      <c r="A204" s="148" t="s">
        <v>6</v>
      </c>
      <c r="B204" s="65"/>
      <c r="C204" s="137" t="s">
        <v>105</v>
      </c>
      <c r="D204" s="20" t="s">
        <v>22</v>
      </c>
      <c r="E204" s="59">
        <v>175.5</v>
      </c>
      <c r="F204" s="54">
        <f t="shared" si="31"/>
        <v>511.91735433974111</v>
      </c>
    </row>
    <row r="205" spans="1:9" ht="12.9" customHeight="1" thickBot="1" x14ac:dyDescent="0.35">
      <c r="A205" s="164"/>
      <c r="B205" s="66"/>
      <c r="C205" s="137" t="s">
        <v>106</v>
      </c>
      <c r="D205" s="21" t="s">
        <v>22</v>
      </c>
      <c r="E205" s="61">
        <v>195.8</v>
      </c>
      <c r="F205" s="54">
        <f t="shared" si="31"/>
        <v>313.66143723408283</v>
      </c>
    </row>
    <row r="206" spans="1:9" ht="12.9" customHeight="1" x14ac:dyDescent="0.3">
      <c r="A206" s="163" t="s">
        <v>5</v>
      </c>
      <c r="B206" s="67"/>
      <c r="C206" s="137" t="s">
        <v>221</v>
      </c>
      <c r="D206" s="35" t="s">
        <v>18</v>
      </c>
      <c r="E206" s="62">
        <v>359</v>
      </c>
      <c r="F206" s="53">
        <f>0.188807*POWER(E206-140,1.41)</f>
        <v>376.74222088897199</v>
      </c>
    </row>
    <row r="207" spans="1:9" ht="12.9" customHeight="1" x14ac:dyDescent="0.3">
      <c r="A207" s="148"/>
      <c r="B207" s="65"/>
      <c r="C207" s="137" t="s">
        <v>220</v>
      </c>
      <c r="D207" s="20" t="s">
        <v>18</v>
      </c>
      <c r="E207" s="59">
        <v>301</v>
      </c>
      <c r="F207" s="54">
        <f t="shared" ref="F207:F211" si="32">0.188807*POWER(E207-140,1.41)</f>
        <v>244.14204436357517</v>
      </c>
    </row>
    <row r="208" spans="1:9" ht="12.9" customHeight="1" x14ac:dyDescent="0.3">
      <c r="A208" s="148" t="s">
        <v>5</v>
      </c>
      <c r="B208" s="65"/>
      <c r="C208" s="137" t="s">
        <v>167</v>
      </c>
      <c r="D208" s="20" t="s">
        <v>21</v>
      </c>
      <c r="E208" s="59">
        <v>382</v>
      </c>
      <c r="F208" s="54">
        <f t="shared" si="32"/>
        <v>433.70832423697186</v>
      </c>
    </row>
    <row r="209" spans="1:6" ht="12.9" customHeight="1" x14ac:dyDescent="0.3">
      <c r="A209" s="148"/>
      <c r="B209" s="65"/>
      <c r="C209" s="137" t="s">
        <v>165</v>
      </c>
      <c r="D209" s="20" t="s">
        <v>21</v>
      </c>
      <c r="E209" s="59">
        <v>357</v>
      </c>
      <c r="F209" s="54">
        <f t="shared" si="32"/>
        <v>371.90011821742098</v>
      </c>
    </row>
    <row r="210" spans="1:6" ht="12.9" customHeight="1" x14ac:dyDescent="0.3">
      <c r="A210" s="148" t="s">
        <v>5</v>
      </c>
      <c r="B210" s="65"/>
      <c r="C210" s="137" t="s">
        <v>107</v>
      </c>
      <c r="D210" s="20" t="s">
        <v>22</v>
      </c>
      <c r="E210" s="59">
        <v>441</v>
      </c>
      <c r="F210" s="54">
        <f t="shared" si="32"/>
        <v>589.92506691733092</v>
      </c>
    </row>
    <row r="211" spans="1:6" ht="12.9" customHeight="1" thickBot="1" x14ac:dyDescent="0.35">
      <c r="A211" s="162"/>
      <c r="B211" s="69"/>
      <c r="C211" s="137" t="s">
        <v>108</v>
      </c>
      <c r="D211" s="27" t="s">
        <v>22</v>
      </c>
      <c r="E211" s="60">
        <v>337</v>
      </c>
      <c r="F211" s="54">
        <f t="shared" si="32"/>
        <v>324.5005749137718</v>
      </c>
    </row>
    <row r="212" spans="1:6" ht="12.9" customHeight="1" thickBot="1" x14ac:dyDescent="0.35">
      <c r="A212" s="147" t="s">
        <v>60</v>
      </c>
      <c r="B212" s="68"/>
      <c r="C212" s="137" t="s">
        <v>221</v>
      </c>
      <c r="D212" s="19" t="s">
        <v>18</v>
      </c>
      <c r="E212" s="58">
        <v>28.5</v>
      </c>
      <c r="F212" s="56">
        <f>7.86*POWER(E212-8,1.1)</f>
        <v>217.94745054816713</v>
      </c>
    </row>
    <row r="213" spans="1:6" ht="12.9" customHeight="1" thickBot="1" x14ac:dyDescent="0.35">
      <c r="A213" s="148"/>
      <c r="B213" s="65"/>
      <c r="C213" s="137" t="s">
        <v>222</v>
      </c>
      <c r="D213" s="20" t="s">
        <v>18</v>
      </c>
      <c r="E213" s="59">
        <v>24</v>
      </c>
      <c r="F213" s="56">
        <f t="shared" ref="F213:F217" si="33">7.86*POWER(E213-8,1.1)</f>
        <v>165.94131485879919</v>
      </c>
    </row>
    <row r="214" spans="1:6" ht="12.9" customHeight="1" thickBot="1" x14ac:dyDescent="0.35">
      <c r="A214" s="147" t="s">
        <v>60</v>
      </c>
      <c r="B214" s="65"/>
      <c r="C214" s="137" t="s">
        <v>238</v>
      </c>
      <c r="D214" s="20" t="s">
        <v>21</v>
      </c>
      <c r="E214" s="59">
        <v>28.5</v>
      </c>
      <c r="F214" s="56">
        <f t="shared" si="33"/>
        <v>217.94745054816713</v>
      </c>
    </row>
    <row r="215" spans="1:6" ht="12.9" customHeight="1" thickBot="1" x14ac:dyDescent="0.35">
      <c r="A215" s="148"/>
      <c r="B215" s="65"/>
      <c r="C215" s="137" t="s">
        <v>168</v>
      </c>
      <c r="D215" s="20" t="s">
        <v>21</v>
      </c>
      <c r="E215" s="59">
        <v>16.5</v>
      </c>
      <c r="F215" s="56">
        <f t="shared" si="33"/>
        <v>82.752927087237552</v>
      </c>
    </row>
    <row r="216" spans="1:6" ht="12.9" customHeight="1" thickBot="1" x14ac:dyDescent="0.35">
      <c r="A216" s="147" t="s">
        <v>60</v>
      </c>
      <c r="B216" s="65"/>
      <c r="C216" s="137" t="s">
        <v>107</v>
      </c>
      <c r="D216" s="20" t="s">
        <v>22</v>
      </c>
      <c r="E216" s="59">
        <v>35.5</v>
      </c>
      <c r="F216" s="56">
        <f t="shared" si="33"/>
        <v>301.08457687668397</v>
      </c>
    </row>
    <row r="217" spans="1:6" ht="12.9" customHeight="1" thickBot="1" x14ac:dyDescent="0.35">
      <c r="A217" s="148"/>
      <c r="B217" s="66"/>
      <c r="C217" s="137" t="s">
        <v>109</v>
      </c>
      <c r="D217" s="21" t="s">
        <v>22</v>
      </c>
      <c r="E217" s="61">
        <v>26</v>
      </c>
      <c r="F217" s="56">
        <f t="shared" si="33"/>
        <v>188.89579997220349</v>
      </c>
    </row>
    <row r="218" spans="1:6" ht="12.9" customHeight="1" x14ac:dyDescent="0.3">
      <c r="A218" s="147" t="s">
        <v>23</v>
      </c>
      <c r="B218" s="68"/>
      <c r="C218" s="137" t="s">
        <v>219</v>
      </c>
      <c r="D218" s="19" t="s">
        <v>18</v>
      </c>
      <c r="E218" s="58">
        <v>7.27</v>
      </c>
      <c r="F218" s="56">
        <f>86.0211*POWER(E218-1.5,1.05)</f>
        <v>541.80074220833376</v>
      </c>
    </row>
    <row r="219" spans="1:6" ht="12.9" customHeight="1" x14ac:dyDescent="0.3">
      <c r="A219" s="148"/>
      <c r="B219" s="65"/>
      <c r="C219" s="137" t="s">
        <v>223</v>
      </c>
      <c r="D219" s="20" t="s">
        <v>18</v>
      </c>
      <c r="E219" s="59">
        <v>6.76</v>
      </c>
      <c r="F219" s="54">
        <f t="shared" ref="F219:F223" si="34">86.0211*POWER(E219-1.5,1.05)</f>
        <v>491.63186427975342</v>
      </c>
    </row>
    <row r="220" spans="1:6" ht="12.9" customHeight="1" x14ac:dyDescent="0.3">
      <c r="A220" s="148" t="s">
        <v>23</v>
      </c>
      <c r="B220" s="65"/>
      <c r="C220" s="137" t="s">
        <v>166</v>
      </c>
      <c r="D220" s="20" t="s">
        <v>21</v>
      </c>
      <c r="E220" s="59">
        <v>8.06</v>
      </c>
      <c r="F220" s="54">
        <f t="shared" si="34"/>
        <v>619.94622977038773</v>
      </c>
    </row>
    <row r="221" spans="1:6" ht="12.9" customHeight="1" x14ac:dyDescent="0.3">
      <c r="A221" s="148"/>
      <c r="B221" s="65"/>
      <c r="C221" s="137" t="s">
        <v>167</v>
      </c>
      <c r="D221" s="20" t="s">
        <v>21</v>
      </c>
      <c r="E221" s="59">
        <v>8.17</v>
      </c>
      <c r="F221" s="54">
        <f t="shared" si="34"/>
        <v>630.86599322663767</v>
      </c>
    </row>
    <row r="222" spans="1:6" ht="12.9" customHeight="1" x14ac:dyDescent="0.3">
      <c r="A222" s="148" t="s">
        <v>23</v>
      </c>
      <c r="B222" s="65"/>
      <c r="C222" s="137" t="s">
        <v>104</v>
      </c>
      <c r="D222" s="20" t="s">
        <v>22</v>
      </c>
      <c r="E222" s="59">
        <v>8.2200000000000006</v>
      </c>
      <c r="F222" s="54">
        <f t="shared" si="34"/>
        <v>635.8325085111079</v>
      </c>
    </row>
    <row r="223" spans="1:6" ht="12.9" customHeight="1" thickBot="1" x14ac:dyDescent="0.35">
      <c r="A223" s="164"/>
      <c r="B223" s="66"/>
      <c r="C223" s="137" t="s">
        <v>109</v>
      </c>
      <c r="D223" s="21" t="s">
        <v>22</v>
      </c>
      <c r="E223" s="61">
        <v>8.26</v>
      </c>
      <c r="F223" s="54">
        <f t="shared" si="34"/>
        <v>639.80705193993504</v>
      </c>
    </row>
    <row r="224" spans="1:6" ht="12.9" customHeight="1" x14ac:dyDescent="0.3">
      <c r="A224" s="64" t="s">
        <v>7</v>
      </c>
      <c r="B224" s="67"/>
      <c r="C224" s="139" t="s">
        <v>67</v>
      </c>
      <c r="D224" s="35" t="s">
        <v>18</v>
      </c>
      <c r="E224" s="62">
        <v>60.88</v>
      </c>
      <c r="F224" s="53">
        <f>0.11193*POWER(140-E224,1.88)</f>
        <v>414.69109309352842</v>
      </c>
    </row>
    <row r="225" spans="1:9" ht="12.9" customHeight="1" x14ac:dyDescent="0.3">
      <c r="A225" s="46" t="s">
        <v>7</v>
      </c>
      <c r="B225" s="65"/>
      <c r="C225" s="139" t="s">
        <v>169</v>
      </c>
      <c r="D225" s="20" t="s">
        <v>21</v>
      </c>
      <c r="E225" s="59">
        <v>58.31</v>
      </c>
      <c r="F225" s="53">
        <f t="shared" ref="F225:F226" si="35">0.11193*POWER(140-E225,1.88)</f>
        <v>440.37639137702416</v>
      </c>
    </row>
    <row r="226" spans="1:9" ht="12.9" customHeight="1" thickBot="1" x14ac:dyDescent="0.35">
      <c r="A226" s="70" t="s">
        <v>7</v>
      </c>
      <c r="B226" s="66"/>
      <c r="C226" s="139" t="s">
        <v>110</v>
      </c>
      <c r="D226" s="21" t="s">
        <v>22</v>
      </c>
      <c r="E226" s="61">
        <v>57.91</v>
      </c>
      <c r="F226" s="53">
        <f t="shared" si="35"/>
        <v>444.43902319322342</v>
      </c>
    </row>
    <row r="227" spans="1:9" ht="12.9" customHeight="1" x14ac:dyDescent="0.3">
      <c r="A227" s="130"/>
      <c r="B227" s="131"/>
      <c r="C227" s="134"/>
      <c r="D227" s="131"/>
      <c r="E227" s="132"/>
      <c r="F227" s="133"/>
    </row>
    <row r="228" spans="1:9" ht="33.6" customHeight="1" thickBot="1" x14ac:dyDescent="0.35">
      <c r="A228" s="31"/>
      <c r="B228" s="31"/>
      <c r="C228" s="7"/>
      <c r="D228" s="32"/>
      <c r="E228" s="32"/>
      <c r="F228" s="33"/>
    </row>
    <row r="229" spans="1:9" ht="12.9" customHeight="1" thickBot="1" x14ac:dyDescent="0.35">
      <c r="B229" s="165" t="s">
        <v>15</v>
      </c>
      <c r="C229" s="166"/>
      <c r="D229" s="166"/>
      <c r="E229" s="166"/>
      <c r="F229" s="167"/>
    </row>
    <row r="230" spans="1:9" ht="12.9" customHeight="1" x14ac:dyDescent="0.3">
      <c r="B230" s="168" t="s">
        <v>0</v>
      </c>
      <c r="C230" s="169" t="s">
        <v>1</v>
      </c>
      <c r="D230" s="170" t="s">
        <v>19</v>
      </c>
      <c r="E230" s="171" t="s">
        <v>8</v>
      </c>
      <c r="F230" s="160" t="s">
        <v>3</v>
      </c>
      <c r="H230" s="12" t="s">
        <v>32</v>
      </c>
      <c r="I230" s="25"/>
    </row>
    <row r="231" spans="1:9" ht="12.9" customHeight="1" thickBot="1" x14ac:dyDescent="0.35">
      <c r="B231" s="153"/>
      <c r="C231" s="155"/>
      <c r="D231" s="157"/>
      <c r="E231" s="159"/>
      <c r="F231" s="161"/>
      <c r="H231" s="14" t="s">
        <v>18</v>
      </c>
      <c r="I231" s="26">
        <f>F232+F233+F238+F239+F244+F245+F250+F251+F256+F257+F262</f>
        <v>7293.7549683993857</v>
      </c>
    </row>
    <row r="232" spans="1:9" ht="12.9" customHeight="1" x14ac:dyDescent="0.3">
      <c r="A232" s="147" t="s">
        <v>17</v>
      </c>
      <c r="B232" s="40"/>
      <c r="C232" s="137" t="s">
        <v>224</v>
      </c>
      <c r="D232" s="19" t="s">
        <v>18</v>
      </c>
      <c r="E232" s="58">
        <v>8.24</v>
      </c>
      <c r="F232" s="56">
        <f>46.0849*POWER(12.76-E232,1.81)</f>
        <v>706.90200987565413</v>
      </c>
      <c r="H232" s="14" t="s">
        <v>24</v>
      </c>
      <c r="I232" s="26">
        <f>F234+F235+F240+F241+F246+F247+F252+F253+F258+F259+F263</f>
        <v>6613.41907661408</v>
      </c>
    </row>
    <row r="233" spans="1:9" ht="12.9" customHeight="1" x14ac:dyDescent="0.3">
      <c r="A233" s="148"/>
      <c r="B233" s="41"/>
      <c r="C233" s="137" t="s">
        <v>225</v>
      </c>
      <c r="D233" s="20" t="s">
        <v>18</v>
      </c>
      <c r="E233" s="59">
        <v>8.57</v>
      </c>
      <c r="F233" s="54">
        <f t="shared" ref="F233:F237" si="36">46.0849*POWER(12.76-E233,1.81)</f>
        <v>616.26291094468831</v>
      </c>
      <c r="H233" s="14" t="s">
        <v>22</v>
      </c>
      <c r="I233" s="26">
        <f>F236+F237+F242+F243+F248+F249+F254+F255+F260+F261+F264</f>
        <v>7184.8963786407767</v>
      </c>
    </row>
    <row r="234" spans="1:9" ht="12.9" customHeight="1" x14ac:dyDescent="0.3">
      <c r="A234" s="148" t="s">
        <v>17</v>
      </c>
      <c r="B234" s="41"/>
      <c r="C234" s="137" t="s">
        <v>172</v>
      </c>
      <c r="D234" s="20" t="s">
        <v>21</v>
      </c>
      <c r="E234" s="59">
        <v>8.24</v>
      </c>
      <c r="F234" s="54">
        <f t="shared" si="36"/>
        <v>706.90200987565413</v>
      </c>
    </row>
    <row r="235" spans="1:9" ht="12.9" customHeight="1" x14ac:dyDescent="0.3">
      <c r="A235" s="148"/>
      <c r="B235" s="41"/>
      <c r="C235" s="137" t="s">
        <v>170</v>
      </c>
      <c r="D235" s="20" t="s">
        <v>21</v>
      </c>
      <c r="E235" s="59">
        <v>8.58</v>
      </c>
      <c r="F235" s="54">
        <f t="shared" si="36"/>
        <v>613.60334641058296</v>
      </c>
    </row>
    <row r="236" spans="1:9" ht="12.9" customHeight="1" x14ac:dyDescent="0.3">
      <c r="A236" s="148" t="s">
        <v>4</v>
      </c>
      <c r="B236" s="41"/>
      <c r="C236" s="137" t="s">
        <v>111</v>
      </c>
      <c r="D236" s="20" t="s">
        <v>22</v>
      </c>
      <c r="E236" s="59">
        <v>8.02</v>
      </c>
      <c r="F236" s="54">
        <f t="shared" si="36"/>
        <v>770.40208215176995</v>
      </c>
    </row>
    <row r="237" spans="1:9" ht="12.9" customHeight="1" thickBot="1" x14ac:dyDescent="0.35">
      <c r="A237" s="164"/>
      <c r="B237" s="42"/>
      <c r="C237" s="137" t="s">
        <v>243</v>
      </c>
      <c r="D237" s="21" t="s">
        <v>22</v>
      </c>
      <c r="E237" s="61">
        <v>8.3800000000000008</v>
      </c>
      <c r="F237" s="57">
        <f t="shared" si="36"/>
        <v>667.76982358328746</v>
      </c>
    </row>
    <row r="238" spans="1:9" ht="12.9" customHeight="1" x14ac:dyDescent="0.3">
      <c r="A238" s="163" t="s">
        <v>6</v>
      </c>
      <c r="B238" s="43"/>
      <c r="C238" s="137" t="s">
        <v>226</v>
      </c>
      <c r="D238" s="35" t="s">
        <v>18</v>
      </c>
      <c r="E238" s="62">
        <v>160.19999999999999</v>
      </c>
      <c r="F238" s="53">
        <f>0.11193*POWER(264-E238,1.88)</f>
        <v>690.87189918128036</v>
      </c>
    </row>
    <row r="239" spans="1:9" ht="12.9" customHeight="1" x14ac:dyDescent="0.3">
      <c r="A239" s="148"/>
      <c r="B239" s="41"/>
      <c r="C239" s="137" t="s">
        <v>227</v>
      </c>
      <c r="D239" s="20" t="s">
        <v>18</v>
      </c>
      <c r="E239" s="59">
        <v>163</v>
      </c>
      <c r="F239" s="53">
        <f>0.11193*POWER(264-E239,1.88)</f>
        <v>656.25207025858515</v>
      </c>
    </row>
    <row r="240" spans="1:9" ht="12.9" customHeight="1" x14ac:dyDescent="0.3">
      <c r="A240" s="148" t="s">
        <v>6</v>
      </c>
      <c r="B240" s="41"/>
      <c r="C240" s="137" t="s">
        <v>171</v>
      </c>
      <c r="D240" s="20" t="s">
        <v>21</v>
      </c>
      <c r="E240" s="59">
        <v>179.7</v>
      </c>
      <c r="F240" s="54">
        <f t="shared" ref="F240:F243" si="37">0.11193*POWER(264-E240,1.88)</f>
        <v>467.19947282102282</v>
      </c>
    </row>
    <row r="241" spans="1:6" ht="12.9" customHeight="1" x14ac:dyDescent="0.3">
      <c r="A241" s="148"/>
      <c r="B241" s="41"/>
      <c r="C241" s="137" t="s">
        <v>172</v>
      </c>
      <c r="D241" s="20" t="s">
        <v>21</v>
      </c>
      <c r="E241" s="59">
        <v>153.19999999999999</v>
      </c>
      <c r="F241" s="54">
        <f t="shared" si="37"/>
        <v>781.05434604828781</v>
      </c>
    </row>
    <row r="242" spans="1:6" ht="12.9" customHeight="1" x14ac:dyDescent="0.3">
      <c r="A242" s="148" t="s">
        <v>6</v>
      </c>
      <c r="B242" s="41"/>
      <c r="C242" s="137" t="s">
        <v>244</v>
      </c>
      <c r="D242" s="20" t="s">
        <v>22</v>
      </c>
      <c r="E242" s="59">
        <v>179.8</v>
      </c>
      <c r="F242" s="54">
        <f t="shared" si="37"/>
        <v>466.15810088247383</v>
      </c>
    </row>
    <row r="243" spans="1:6" ht="12.9" customHeight="1" thickBot="1" x14ac:dyDescent="0.35">
      <c r="A243" s="162"/>
      <c r="B243" s="44"/>
      <c r="C243" s="137" t="s">
        <v>112</v>
      </c>
      <c r="D243" s="27" t="s">
        <v>22</v>
      </c>
      <c r="E243" s="60">
        <v>147.9</v>
      </c>
      <c r="F243" s="55">
        <f t="shared" si="37"/>
        <v>852.76835682111914</v>
      </c>
    </row>
    <row r="244" spans="1:6" ht="12.9" customHeight="1" x14ac:dyDescent="0.3">
      <c r="A244" s="147" t="s">
        <v>5</v>
      </c>
      <c r="B244" s="40"/>
      <c r="C244" s="137" t="s">
        <v>228</v>
      </c>
      <c r="D244" s="19" t="s">
        <v>18</v>
      </c>
      <c r="E244" s="58">
        <v>559</v>
      </c>
      <c r="F244" s="56">
        <f>0.188807*POWER(E244-140,1.41)</f>
        <v>940.45899383583253</v>
      </c>
    </row>
    <row r="245" spans="1:6" ht="12.9" customHeight="1" x14ac:dyDescent="0.3">
      <c r="A245" s="148"/>
      <c r="B245" s="41"/>
      <c r="C245" s="137" t="s">
        <v>227</v>
      </c>
      <c r="D245" s="20" t="s">
        <v>18</v>
      </c>
      <c r="E245" s="59">
        <v>477</v>
      </c>
      <c r="F245" s="54">
        <f t="shared" ref="F245:F249" si="38">0.188807*POWER(E245-140,1.41)</f>
        <v>691.79314125685539</v>
      </c>
    </row>
    <row r="246" spans="1:6" ht="12.9" customHeight="1" x14ac:dyDescent="0.3">
      <c r="A246" s="148" t="s">
        <v>5</v>
      </c>
      <c r="B246" s="41"/>
      <c r="C246" s="137" t="s">
        <v>173</v>
      </c>
      <c r="D246" s="20" t="s">
        <v>21</v>
      </c>
      <c r="E246" s="59">
        <v>478</v>
      </c>
      <c r="F246" s="54">
        <f t="shared" si="38"/>
        <v>694.68934702763465</v>
      </c>
    </row>
    <row r="247" spans="1:6" ht="12.9" customHeight="1" x14ac:dyDescent="0.3">
      <c r="A247" s="148"/>
      <c r="B247" s="41"/>
      <c r="C247" s="137" t="s">
        <v>170</v>
      </c>
      <c r="D247" s="20" t="s">
        <v>21</v>
      </c>
      <c r="E247" s="59">
        <v>415</v>
      </c>
      <c r="F247" s="54">
        <f t="shared" si="38"/>
        <v>519.37039441757508</v>
      </c>
    </row>
    <row r="248" spans="1:6" ht="12.9" customHeight="1" x14ac:dyDescent="0.3">
      <c r="A248" s="148" t="s">
        <v>5</v>
      </c>
      <c r="B248" s="41"/>
      <c r="C248" s="137" t="s">
        <v>113</v>
      </c>
      <c r="D248" s="20" t="s">
        <v>22</v>
      </c>
      <c r="E248" s="59">
        <v>406</v>
      </c>
      <c r="F248" s="54">
        <f t="shared" si="38"/>
        <v>495.56565409820621</v>
      </c>
    </row>
    <row r="249" spans="1:6" ht="12.9" customHeight="1" thickBot="1" x14ac:dyDescent="0.35">
      <c r="A249" s="164"/>
      <c r="B249" s="42"/>
      <c r="C249" s="137" t="s">
        <v>111</v>
      </c>
      <c r="D249" s="21" t="s">
        <v>22</v>
      </c>
      <c r="E249" s="61">
        <v>452</v>
      </c>
      <c r="F249" s="57">
        <f t="shared" si="38"/>
        <v>620.54898450115138</v>
      </c>
    </row>
    <row r="250" spans="1:6" ht="12.9" customHeight="1" x14ac:dyDescent="0.3">
      <c r="A250" s="147" t="s">
        <v>60</v>
      </c>
      <c r="B250" s="43"/>
      <c r="C250" s="137" t="s">
        <v>229</v>
      </c>
      <c r="D250" s="35" t="s">
        <v>18</v>
      </c>
      <c r="E250" s="62">
        <v>45.5</v>
      </c>
      <c r="F250" s="53">
        <f>7.86*POWER(E250-8,1.1)</f>
        <v>423.5034382508008</v>
      </c>
    </row>
    <row r="251" spans="1:6" ht="12.9" customHeight="1" thickBot="1" x14ac:dyDescent="0.35">
      <c r="A251" s="148"/>
      <c r="B251" s="41"/>
      <c r="C251" s="137" t="s">
        <v>224</v>
      </c>
      <c r="D251" s="20" t="s">
        <v>18</v>
      </c>
      <c r="E251" s="59">
        <v>41.5</v>
      </c>
      <c r="F251" s="53">
        <f t="shared" ref="F251:F255" si="39">7.86*POWER(E251-8,1.1)</f>
        <v>374.08632607231328</v>
      </c>
    </row>
    <row r="252" spans="1:6" ht="12.9" customHeight="1" x14ac:dyDescent="0.3">
      <c r="A252" s="147" t="s">
        <v>60</v>
      </c>
      <c r="B252" s="41"/>
      <c r="C252" s="137" t="s">
        <v>174</v>
      </c>
      <c r="D252" s="20" t="s">
        <v>21</v>
      </c>
      <c r="E252" s="59">
        <v>38.5</v>
      </c>
      <c r="F252" s="53">
        <f t="shared" si="39"/>
        <v>337.40566442130057</v>
      </c>
    </row>
    <row r="253" spans="1:6" ht="12.9" customHeight="1" thickBot="1" x14ac:dyDescent="0.35">
      <c r="A253" s="148"/>
      <c r="B253" s="41"/>
      <c r="C253" s="137" t="s">
        <v>175</v>
      </c>
      <c r="D253" s="20" t="s">
        <v>21</v>
      </c>
      <c r="E253" s="59">
        <v>45.5</v>
      </c>
      <c r="F253" s="53">
        <f t="shared" si="39"/>
        <v>423.5034382508008</v>
      </c>
    </row>
    <row r="254" spans="1:6" ht="12.9" customHeight="1" x14ac:dyDescent="0.3">
      <c r="A254" s="147" t="s">
        <v>60</v>
      </c>
      <c r="B254" s="41"/>
      <c r="C254" s="137" t="s">
        <v>113</v>
      </c>
      <c r="D254" s="20" t="s">
        <v>22</v>
      </c>
      <c r="E254" s="59">
        <v>49</v>
      </c>
      <c r="F254" s="53">
        <f t="shared" si="39"/>
        <v>467.18058744993306</v>
      </c>
    </row>
    <row r="255" spans="1:6" ht="12.9" customHeight="1" thickBot="1" x14ac:dyDescent="0.35">
      <c r="A255" s="148"/>
      <c r="B255" s="44"/>
      <c r="C255" s="137" t="s">
        <v>114</v>
      </c>
      <c r="D255" s="27" t="s">
        <v>22</v>
      </c>
      <c r="E255" s="60">
        <v>62</v>
      </c>
      <c r="F255" s="53">
        <f t="shared" si="39"/>
        <v>632.49293947994795</v>
      </c>
    </row>
    <row r="256" spans="1:6" ht="12.9" customHeight="1" x14ac:dyDescent="0.3">
      <c r="A256" s="147" t="s">
        <v>23</v>
      </c>
      <c r="B256" s="40"/>
      <c r="C256" s="137" t="s">
        <v>230</v>
      </c>
      <c r="D256" s="19" t="s">
        <v>18</v>
      </c>
      <c r="E256" s="58">
        <v>11.16</v>
      </c>
      <c r="F256" s="56">
        <f>86.0211*POWER(E256-1.5,1.05)</f>
        <v>930.74556301404095</v>
      </c>
    </row>
    <row r="257" spans="1:9" ht="12.9" customHeight="1" x14ac:dyDescent="0.3">
      <c r="A257" s="148"/>
      <c r="B257" s="41"/>
      <c r="C257" s="137" t="s">
        <v>231</v>
      </c>
      <c r="D257" s="20" t="s">
        <v>18</v>
      </c>
      <c r="E257" s="59">
        <v>9.36</v>
      </c>
      <c r="F257" s="54">
        <f t="shared" ref="F257:F261" si="40">86.0211*POWER(E257-1.5,1.05)</f>
        <v>749.54664599796331</v>
      </c>
    </row>
    <row r="258" spans="1:9" ht="12.9" customHeight="1" x14ac:dyDescent="0.3">
      <c r="A258" s="148" t="s">
        <v>23</v>
      </c>
      <c r="B258" s="41"/>
      <c r="C258" s="137" t="s">
        <v>175</v>
      </c>
      <c r="D258" s="20" t="s">
        <v>21</v>
      </c>
      <c r="E258" s="59">
        <v>10.68</v>
      </c>
      <c r="F258" s="54">
        <f t="shared" si="40"/>
        <v>882.24622160153217</v>
      </c>
    </row>
    <row r="259" spans="1:9" ht="12.9" customHeight="1" x14ac:dyDescent="0.3">
      <c r="A259" s="148"/>
      <c r="B259" s="41"/>
      <c r="C259" s="137" t="s">
        <v>174</v>
      </c>
      <c r="D259" s="20" t="s">
        <v>21</v>
      </c>
      <c r="E259" s="59">
        <v>9.09</v>
      </c>
      <c r="F259" s="54">
        <f t="shared" si="40"/>
        <v>722.534945272085</v>
      </c>
    </row>
    <row r="260" spans="1:9" ht="12.9" customHeight="1" x14ac:dyDescent="0.3">
      <c r="A260" s="148" t="s">
        <v>23</v>
      </c>
      <c r="B260" s="41"/>
      <c r="C260" s="137" t="s">
        <v>114</v>
      </c>
      <c r="D260" s="20" t="s">
        <v>22</v>
      </c>
      <c r="E260" s="59">
        <v>10.43</v>
      </c>
      <c r="F260" s="54">
        <f t="shared" si="40"/>
        <v>857.03591850767646</v>
      </c>
    </row>
    <row r="261" spans="1:9" ht="12.9" customHeight="1" thickBot="1" x14ac:dyDescent="0.35">
      <c r="A261" s="164"/>
      <c r="B261" s="42"/>
      <c r="C261" s="137" t="s">
        <v>115</v>
      </c>
      <c r="D261" s="21" t="s">
        <v>22</v>
      </c>
      <c r="E261" s="61">
        <v>10.42</v>
      </c>
      <c r="F261" s="54">
        <f t="shared" si="40"/>
        <v>856.02823372305204</v>
      </c>
    </row>
    <row r="262" spans="1:9" ht="12.9" customHeight="1" x14ac:dyDescent="0.3">
      <c r="A262" s="64" t="s">
        <v>7</v>
      </c>
      <c r="B262" s="43"/>
      <c r="C262" s="142" t="s">
        <v>68</v>
      </c>
      <c r="D262" s="35" t="s">
        <v>18</v>
      </c>
      <c r="E262" s="62">
        <v>51.37</v>
      </c>
      <c r="F262" s="53">
        <f>0.11193*POWER(140-E262,1.88)</f>
        <v>513.33196971136999</v>
      </c>
    </row>
    <row r="263" spans="1:9" ht="12.9" customHeight="1" x14ac:dyDescent="0.3">
      <c r="A263" s="46" t="s">
        <v>7</v>
      </c>
      <c r="B263" s="41"/>
      <c r="C263" s="143" t="s">
        <v>176</v>
      </c>
      <c r="D263" s="20" t="s">
        <v>21</v>
      </c>
      <c r="E263" s="59">
        <v>55.92</v>
      </c>
      <c r="F263" s="53">
        <f t="shared" ref="F263:F264" si="41">0.11193*POWER(140-E263,1.88)</f>
        <v>464.90989046760455</v>
      </c>
    </row>
    <row r="264" spans="1:9" ht="12.9" customHeight="1" thickBot="1" x14ac:dyDescent="0.35">
      <c r="A264" s="47" t="s">
        <v>7</v>
      </c>
      <c r="B264" s="42"/>
      <c r="C264" s="144" t="s">
        <v>116</v>
      </c>
      <c r="D264" s="21" t="s">
        <v>22</v>
      </c>
      <c r="E264" s="61">
        <v>52.7</v>
      </c>
      <c r="F264" s="53">
        <f t="shared" si="41"/>
        <v>498.94569744215818</v>
      </c>
    </row>
    <row r="265" spans="1:9" ht="12.9" customHeight="1" x14ac:dyDescent="0.3">
      <c r="A265" s="130"/>
      <c r="B265" s="131"/>
      <c r="C265" s="131"/>
      <c r="D265" s="131"/>
      <c r="E265" s="132"/>
      <c r="F265" s="133"/>
    </row>
    <row r="266" spans="1:9" ht="32.4" customHeight="1" thickBot="1" x14ac:dyDescent="0.35"/>
    <row r="267" spans="1:9" ht="13.5" customHeight="1" thickBot="1" x14ac:dyDescent="0.35">
      <c r="B267" s="149" t="s">
        <v>16</v>
      </c>
      <c r="C267" s="150"/>
      <c r="D267" s="150"/>
      <c r="E267" s="150"/>
      <c r="F267" s="151"/>
    </row>
    <row r="268" spans="1:9" ht="12.9" customHeight="1" x14ac:dyDescent="0.3">
      <c r="B268" s="168" t="s">
        <v>0</v>
      </c>
      <c r="C268" s="169" t="s">
        <v>1</v>
      </c>
      <c r="D268" s="170" t="s">
        <v>19</v>
      </c>
      <c r="E268" s="171" t="s">
        <v>8</v>
      </c>
      <c r="F268" s="160" t="s">
        <v>3</v>
      </c>
      <c r="H268" s="12" t="s">
        <v>33</v>
      </c>
      <c r="I268" s="25"/>
    </row>
    <row r="269" spans="1:9" ht="12.9" customHeight="1" thickBot="1" x14ac:dyDescent="0.35">
      <c r="B269" s="153"/>
      <c r="C269" s="155"/>
      <c r="D269" s="157"/>
      <c r="E269" s="159"/>
      <c r="F269" s="161"/>
      <c r="H269" s="14" t="s">
        <v>18</v>
      </c>
      <c r="I269" s="26">
        <f>F270+F271+F276+F277+F282+F283+F288+F289+F294+F295+F300</f>
        <v>5032.6409286590451</v>
      </c>
    </row>
    <row r="270" spans="1:9" ht="12.9" customHeight="1" x14ac:dyDescent="0.3">
      <c r="A270" s="147" t="s">
        <v>17</v>
      </c>
      <c r="B270" s="67"/>
      <c r="C270" s="137" t="s">
        <v>232</v>
      </c>
      <c r="D270" s="35" t="s">
        <v>18</v>
      </c>
      <c r="E270" s="62">
        <v>9.0299999999999994</v>
      </c>
      <c r="F270" s="53">
        <f>46.0849*POWER(12.76-E270,1.81)</f>
        <v>499.2885826125422</v>
      </c>
      <c r="H270" s="14" t="s">
        <v>24</v>
      </c>
      <c r="I270" s="26">
        <f>F272+F273+F278+F279+F284+F285+F290+F291+F296+F297+F301</f>
        <v>4761.2667237423366</v>
      </c>
    </row>
    <row r="271" spans="1:9" ht="12.9" customHeight="1" x14ac:dyDescent="0.3">
      <c r="A271" s="148"/>
      <c r="B271" s="65"/>
      <c r="C271" s="137" t="s">
        <v>233</v>
      </c>
      <c r="D271" s="20" t="s">
        <v>18</v>
      </c>
      <c r="E271" s="59">
        <v>8.19</v>
      </c>
      <c r="F271" s="54">
        <f t="shared" ref="F271:F275" si="42">46.0849*POWER(12.76-E271,1.81)</f>
        <v>721.11905495667816</v>
      </c>
      <c r="H271" s="14" t="s">
        <v>22</v>
      </c>
      <c r="I271" s="26">
        <f>F274+F275+F280+F281+F286+F287+F292+F293+F298+F299+F302</f>
        <v>4384.5307575662755</v>
      </c>
    </row>
    <row r="272" spans="1:9" ht="12.9" customHeight="1" x14ac:dyDescent="0.3">
      <c r="A272" s="148" t="s">
        <v>17</v>
      </c>
      <c r="B272" s="65"/>
      <c r="C272" s="137" t="s">
        <v>177</v>
      </c>
      <c r="D272" s="20" t="s">
        <v>21</v>
      </c>
      <c r="E272" s="59">
        <v>9.5500000000000007</v>
      </c>
      <c r="F272" s="54">
        <f t="shared" si="42"/>
        <v>380.48081052382406</v>
      </c>
    </row>
    <row r="273" spans="1:9" ht="12.9" customHeight="1" x14ac:dyDescent="0.3">
      <c r="A273" s="148"/>
      <c r="B273" s="65"/>
      <c r="C273" s="137" t="s">
        <v>178</v>
      </c>
      <c r="D273" s="20" t="s">
        <v>21</v>
      </c>
      <c r="E273" s="59">
        <v>9.2799999999999994</v>
      </c>
      <c r="F273" s="54">
        <f t="shared" si="42"/>
        <v>440.36934678025904</v>
      </c>
    </row>
    <row r="274" spans="1:9" ht="12.9" customHeight="1" x14ac:dyDescent="0.3">
      <c r="A274" s="148" t="s">
        <v>4</v>
      </c>
      <c r="B274" s="65"/>
      <c r="C274" s="137" t="s">
        <v>117</v>
      </c>
      <c r="D274" s="20" t="s">
        <v>22</v>
      </c>
      <c r="E274" s="59">
        <v>9.4499999999999993</v>
      </c>
      <c r="F274" s="54">
        <f t="shared" si="42"/>
        <v>402.20486383212733</v>
      </c>
    </row>
    <row r="275" spans="1:9" ht="12.9" customHeight="1" thickBot="1" x14ac:dyDescent="0.35">
      <c r="A275" s="162"/>
      <c r="B275" s="69"/>
      <c r="C275" s="137" t="s">
        <v>118</v>
      </c>
      <c r="D275" s="27" t="s">
        <v>22</v>
      </c>
      <c r="E275" s="60">
        <v>9.26</v>
      </c>
      <c r="F275" s="54">
        <f t="shared" si="42"/>
        <v>444.96085878733152</v>
      </c>
    </row>
    <row r="276" spans="1:9" ht="12.9" customHeight="1" x14ac:dyDescent="0.3">
      <c r="A276" s="147" t="s">
        <v>6</v>
      </c>
      <c r="B276" s="68"/>
      <c r="C276" s="137" t="s">
        <v>234</v>
      </c>
      <c r="D276" s="19" t="s">
        <v>18</v>
      </c>
      <c r="E276" s="58">
        <v>163.19999999999999</v>
      </c>
      <c r="F276" s="56">
        <f>0.11193*POWER(264-E276,1.88)</f>
        <v>653.81112203480791</v>
      </c>
    </row>
    <row r="277" spans="1:9" ht="12.9" customHeight="1" x14ac:dyDescent="0.3">
      <c r="A277" s="148"/>
      <c r="B277" s="65"/>
      <c r="C277" s="137" t="s">
        <v>235</v>
      </c>
      <c r="D277" s="20" t="s">
        <v>18</v>
      </c>
      <c r="E277" s="59">
        <v>196.7</v>
      </c>
      <c r="F277" s="54">
        <f t="shared" ref="F277:F281" si="43">0.11193*POWER(264-E277,1.88)</f>
        <v>305.92489841780082</v>
      </c>
    </row>
    <row r="278" spans="1:9" ht="12.9" customHeight="1" x14ac:dyDescent="0.3">
      <c r="A278" s="148" t="s">
        <v>6</v>
      </c>
      <c r="B278" s="65"/>
      <c r="C278" s="137" t="s">
        <v>179</v>
      </c>
      <c r="D278" s="20" t="s">
        <v>21</v>
      </c>
      <c r="E278" s="59">
        <v>161.1</v>
      </c>
      <c r="F278" s="54">
        <f t="shared" si="43"/>
        <v>679.65326618621305</v>
      </c>
    </row>
    <row r="279" spans="1:9" ht="12.9" customHeight="1" x14ac:dyDescent="0.3">
      <c r="A279" s="148"/>
      <c r="B279" s="65"/>
      <c r="C279" s="137" t="s">
        <v>180</v>
      </c>
      <c r="D279" s="20" t="s">
        <v>21</v>
      </c>
      <c r="E279" s="59">
        <v>161.5</v>
      </c>
      <c r="F279" s="54">
        <f t="shared" si="43"/>
        <v>674.69481199065137</v>
      </c>
    </row>
    <row r="280" spans="1:9" ht="12.9" customHeight="1" x14ac:dyDescent="0.3">
      <c r="A280" s="148" t="s">
        <v>6</v>
      </c>
      <c r="B280" s="65"/>
      <c r="C280" s="137" t="s">
        <v>119</v>
      </c>
      <c r="D280" s="20" t="s">
        <v>22</v>
      </c>
      <c r="E280" s="59">
        <v>178.1</v>
      </c>
      <c r="F280" s="54">
        <f t="shared" si="43"/>
        <v>484.00923902091665</v>
      </c>
    </row>
    <row r="281" spans="1:9" ht="12.9" customHeight="1" thickBot="1" x14ac:dyDescent="0.35">
      <c r="A281" s="164"/>
      <c r="B281" s="66"/>
      <c r="C281" s="137" t="s">
        <v>120</v>
      </c>
      <c r="D281" s="21" t="s">
        <v>22</v>
      </c>
      <c r="E281" s="61">
        <v>187.3</v>
      </c>
      <c r="F281" s="54">
        <f t="shared" si="43"/>
        <v>391.16662052375159</v>
      </c>
    </row>
    <row r="282" spans="1:9" ht="12.9" customHeight="1" x14ac:dyDescent="0.3">
      <c r="A282" s="163" t="s">
        <v>5</v>
      </c>
      <c r="B282" s="67"/>
      <c r="C282" s="137" t="s">
        <v>233</v>
      </c>
      <c r="D282" s="35" t="s">
        <v>18</v>
      </c>
      <c r="E282" s="62">
        <v>494</v>
      </c>
      <c r="F282" s="53">
        <f>0.188807*POWER(E282-140,1.41)</f>
        <v>741.50262213681162</v>
      </c>
    </row>
    <row r="283" spans="1:9" ht="12.9" customHeight="1" x14ac:dyDescent="0.3">
      <c r="A283" s="148"/>
      <c r="B283" s="65"/>
      <c r="C283" s="137" t="s">
        <v>236</v>
      </c>
      <c r="D283" s="20" t="s">
        <v>18</v>
      </c>
      <c r="E283" s="59">
        <v>371</v>
      </c>
      <c r="F283" s="54">
        <f t="shared" ref="F283:F287" si="44">0.188807*POWER(E283-140,1.41)</f>
        <v>406.17293701522283</v>
      </c>
      <c r="H283" s="71" t="s">
        <v>18</v>
      </c>
      <c r="I283" s="25"/>
    </row>
    <row r="284" spans="1:9" ht="12.9" customHeight="1" x14ac:dyDescent="0.3">
      <c r="A284" s="148" t="s">
        <v>5</v>
      </c>
      <c r="B284" s="65"/>
      <c r="C284" s="137" t="s">
        <v>177</v>
      </c>
      <c r="D284" s="20" t="s">
        <v>21</v>
      </c>
      <c r="E284" s="59">
        <v>353</v>
      </c>
      <c r="F284" s="54">
        <f t="shared" si="44"/>
        <v>362.27080199301452</v>
      </c>
      <c r="H284" s="12" t="s">
        <v>25</v>
      </c>
      <c r="I284" s="26">
        <f>I3+I41</f>
        <v>8807.8491529764706</v>
      </c>
    </row>
    <row r="285" spans="1:9" ht="12.9" customHeight="1" x14ac:dyDescent="0.3">
      <c r="A285" s="148"/>
      <c r="B285" s="65"/>
      <c r="C285" s="137" t="s">
        <v>181</v>
      </c>
      <c r="D285" s="20" t="s">
        <v>21</v>
      </c>
      <c r="E285" s="59">
        <v>315</v>
      </c>
      <c r="F285" s="54">
        <f t="shared" si="44"/>
        <v>274.60076344711894</v>
      </c>
      <c r="H285" s="12" t="s">
        <v>34</v>
      </c>
      <c r="I285" s="26">
        <f>I79+I116</f>
        <v>10651.183407416909</v>
      </c>
    </row>
    <row r="286" spans="1:9" ht="12.9" customHeight="1" x14ac:dyDescent="0.3">
      <c r="A286" s="148" t="s">
        <v>5</v>
      </c>
      <c r="B286" s="65"/>
      <c r="C286" s="137" t="s">
        <v>120</v>
      </c>
      <c r="D286" s="20" t="s">
        <v>22</v>
      </c>
      <c r="E286" s="59">
        <v>374</v>
      </c>
      <c r="F286" s="54">
        <f t="shared" si="44"/>
        <v>413.63040062343487</v>
      </c>
      <c r="H286" s="12" t="s">
        <v>35</v>
      </c>
      <c r="I286" s="26">
        <f>I155+I193</f>
        <v>11488.898504463941</v>
      </c>
    </row>
    <row r="287" spans="1:9" ht="12.9" customHeight="1" thickBot="1" x14ac:dyDescent="0.35">
      <c r="A287" s="162"/>
      <c r="B287" s="69"/>
      <c r="C287" s="137" t="s">
        <v>121</v>
      </c>
      <c r="D287" s="27" t="s">
        <v>22</v>
      </c>
      <c r="E287" s="60">
        <v>349</v>
      </c>
      <c r="F287" s="54">
        <f t="shared" si="44"/>
        <v>352.71534572588473</v>
      </c>
      <c r="H287" s="12" t="s">
        <v>36</v>
      </c>
      <c r="I287" s="26">
        <f>I231+I269</f>
        <v>12326.395897058432</v>
      </c>
    </row>
    <row r="288" spans="1:9" ht="12.9" customHeight="1" thickBot="1" x14ac:dyDescent="0.35">
      <c r="A288" s="147" t="s">
        <v>60</v>
      </c>
      <c r="B288" s="68"/>
      <c r="C288" s="137" t="s">
        <v>232</v>
      </c>
      <c r="D288" s="19" t="s">
        <v>18</v>
      </c>
      <c r="E288" s="58">
        <v>20.5</v>
      </c>
      <c r="F288" s="56">
        <f>7.86*POWER(E288-8,1.1)</f>
        <v>126.48049609081832</v>
      </c>
      <c r="H288" s="12" t="s">
        <v>37</v>
      </c>
      <c r="I288" s="26">
        <f>SUM(I284:I287)</f>
        <v>43274.326961915751</v>
      </c>
    </row>
    <row r="289" spans="1:9" ht="12.9" customHeight="1" thickBot="1" x14ac:dyDescent="0.35">
      <c r="A289" s="148"/>
      <c r="B289" s="65"/>
      <c r="C289" s="137" t="s">
        <v>237</v>
      </c>
      <c r="D289" s="20" t="s">
        <v>18</v>
      </c>
      <c r="E289" s="59">
        <v>20</v>
      </c>
      <c r="F289" s="56">
        <f t="shared" ref="F289:F293" si="45">7.86*POWER(E289-8,1.1)</f>
        <v>120.92662070803648</v>
      </c>
    </row>
    <row r="290" spans="1:9" ht="12.9" customHeight="1" thickBot="1" x14ac:dyDescent="0.35">
      <c r="A290" s="147" t="s">
        <v>60</v>
      </c>
      <c r="B290" s="65"/>
      <c r="C290" s="137" t="s">
        <v>182</v>
      </c>
      <c r="D290" s="20" t="s">
        <v>21</v>
      </c>
      <c r="E290" s="59">
        <v>29</v>
      </c>
      <c r="F290" s="56">
        <f t="shared" si="45"/>
        <v>223.80190053088643</v>
      </c>
      <c r="H290" s="17" t="s">
        <v>21</v>
      </c>
      <c r="I290" s="25"/>
    </row>
    <row r="291" spans="1:9" ht="12.9" customHeight="1" thickBot="1" x14ac:dyDescent="0.35">
      <c r="A291" s="148"/>
      <c r="B291" s="65"/>
      <c r="C291" s="137" t="s">
        <v>183</v>
      </c>
      <c r="D291" s="20" t="s">
        <v>21</v>
      </c>
      <c r="E291" s="59">
        <v>36</v>
      </c>
      <c r="F291" s="56">
        <f t="shared" si="45"/>
        <v>307.11171307481504</v>
      </c>
      <c r="H291" s="12" t="s">
        <v>25</v>
      </c>
      <c r="I291" s="26">
        <f>I4+I42</f>
        <v>9490.3405312019677</v>
      </c>
    </row>
    <row r="292" spans="1:9" ht="12.9" customHeight="1" thickBot="1" x14ac:dyDescent="0.35">
      <c r="A292" s="147" t="s">
        <v>60</v>
      </c>
      <c r="B292" s="65"/>
      <c r="C292" s="137" t="s">
        <v>118</v>
      </c>
      <c r="D292" s="20" t="s">
        <v>22</v>
      </c>
      <c r="E292" s="59">
        <v>27</v>
      </c>
      <c r="F292" s="56">
        <f t="shared" si="45"/>
        <v>200.47097707468077</v>
      </c>
      <c r="H292" s="12" t="s">
        <v>34</v>
      </c>
      <c r="I292" s="26">
        <f>I80+I117</f>
        <v>10853.16804672957</v>
      </c>
    </row>
    <row r="293" spans="1:9" ht="12.9" customHeight="1" thickBot="1" x14ac:dyDescent="0.35">
      <c r="A293" s="148"/>
      <c r="B293" s="66"/>
      <c r="C293" s="137" t="s">
        <v>122</v>
      </c>
      <c r="D293" s="21" t="s">
        <v>22</v>
      </c>
      <c r="E293" s="61">
        <v>26</v>
      </c>
      <c r="F293" s="56">
        <f t="shared" si="45"/>
        <v>188.89579997220349</v>
      </c>
      <c r="H293" s="12" t="s">
        <v>35</v>
      </c>
      <c r="I293" s="26">
        <f>I156+I194</f>
        <v>9903.7537980758498</v>
      </c>
    </row>
    <row r="294" spans="1:9" ht="12.9" customHeight="1" x14ac:dyDescent="0.3">
      <c r="A294" s="163" t="s">
        <v>23</v>
      </c>
      <c r="B294" s="67"/>
      <c r="C294" s="137" t="s">
        <v>236</v>
      </c>
      <c r="D294" s="35" t="s">
        <v>18</v>
      </c>
      <c r="E294" s="62">
        <v>7.66</v>
      </c>
      <c r="F294" s="53">
        <f>86.0211*POWER(E294-1.5,1.05)</f>
        <v>580.31626036365105</v>
      </c>
      <c r="H294" s="12" t="s">
        <v>36</v>
      </c>
      <c r="I294" s="26">
        <f>I232+I270</f>
        <v>11374.685800356416</v>
      </c>
    </row>
    <row r="295" spans="1:9" ht="12.9" customHeight="1" x14ac:dyDescent="0.3">
      <c r="A295" s="148"/>
      <c r="B295" s="65"/>
      <c r="C295" s="146" t="s">
        <v>235</v>
      </c>
      <c r="D295" s="20" t="s">
        <v>18</v>
      </c>
      <c r="E295" s="59">
        <v>6.26</v>
      </c>
      <c r="F295" s="54">
        <f t="shared" ref="F295:F299" si="46">86.0211*POWER(E295-1.5,1.05)</f>
        <v>442.68243707366622</v>
      </c>
      <c r="H295" s="12" t="s">
        <v>37</v>
      </c>
      <c r="I295" s="26">
        <f>SUM(I291:I294)</f>
        <v>41621.948176363803</v>
      </c>
    </row>
    <row r="296" spans="1:9" ht="12.9" customHeight="1" x14ac:dyDescent="0.3">
      <c r="A296" s="148" t="s">
        <v>23</v>
      </c>
      <c r="B296" s="65"/>
      <c r="C296" s="137" t="s">
        <v>178</v>
      </c>
      <c r="D296" s="20" t="s">
        <v>21</v>
      </c>
      <c r="E296" s="59">
        <v>7.67</v>
      </c>
      <c r="F296" s="54">
        <f t="shared" si="46"/>
        <v>581.30547593193876</v>
      </c>
    </row>
    <row r="297" spans="1:9" ht="12.9" customHeight="1" x14ac:dyDescent="0.3">
      <c r="A297" s="148"/>
      <c r="B297" s="65"/>
      <c r="C297" s="146" t="s">
        <v>180</v>
      </c>
      <c r="D297" s="20" t="s">
        <v>21</v>
      </c>
      <c r="E297" s="59">
        <v>6.06</v>
      </c>
      <c r="F297" s="54">
        <f t="shared" si="46"/>
        <v>423.17312306437304</v>
      </c>
      <c r="H297" s="17" t="s">
        <v>22</v>
      </c>
      <c r="I297" s="25"/>
    </row>
    <row r="298" spans="1:9" ht="12.9" customHeight="1" x14ac:dyDescent="0.3">
      <c r="A298" s="148" t="s">
        <v>23</v>
      </c>
      <c r="B298" s="65"/>
      <c r="C298" s="137" t="s">
        <v>123</v>
      </c>
      <c r="D298" s="20" t="s">
        <v>22</v>
      </c>
      <c r="E298" s="59">
        <v>8.1999999999999993</v>
      </c>
      <c r="F298" s="54">
        <f t="shared" si="46"/>
        <v>633.84567990206699</v>
      </c>
      <c r="H298" s="12" t="s">
        <v>25</v>
      </c>
      <c r="I298" s="26">
        <f>I5+I43</f>
        <v>6707.8836967385923</v>
      </c>
    </row>
    <row r="299" spans="1:9" ht="12.9" customHeight="1" thickBot="1" x14ac:dyDescent="0.35">
      <c r="A299" s="162"/>
      <c r="B299" s="69"/>
      <c r="C299" s="146" t="s">
        <v>122</v>
      </c>
      <c r="D299" s="27" t="s">
        <v>22</v>
      </c>
      <c r="E299" s="60">
        <v>6.74</v>
      </c>
      <c r="F299" s="55">
        <f t="shared" si="46"/>
        <v>489.66926226993974</v>
      </c>
      <c r="H299" s="12" t="s">
        <v>34</v>
      </c>
      <c r="I299" s="26">
        <f>I81+I118</f>
        <v>10868.257938120369</v>
      </c>
    </row>
    <row r="300" spans="1:9" ht="12.9" customHeight="1" thickBot="1" x14ac:dyDescent="0.35">
      <c r="A300" s="45" t="s">
        <v>7</v>
      </c>
      <c r="B300" s="68"/>
      <c r="C300" s="145" t="s">
        <v>69</v>
      </c>
      <c r="D300" s="19" t="s">
        <v>18</v>
      </c>
      <c r="E300" s="58">
        <v>58.9</v>
      </c>
      <c r="F300" s="56">
        <f>0.11193*POWER(140-E300,1.88)</f>
        <v>434.41589724901036</v>
      </c>
      <c r="H300" s="12" t="s">
        <v>35</v>
      </c>
      <c r="I300" s="26">
        <f>I157+I195</f>
        <v>11388.175400404876</v>
      </c>
    </row>
    <row r="301" spans="1:9" ht="12.9" customHeight="1" thickBot="1" x14ac:dyDescent="0.35">
      <c r="A301" s="46" t="s">
        <v>7</v>
      </c>
      <c r="B301" s="65"/>
      <c r="C301" s="143" t="s">
        <v>184</v>
      </c>
      <c r="D301" s="20" t="s">
        <v>21</v>
      </c>
      <c r="E301" s="59">
        <v>60.97</v>
      </c>
      <c r="F301" s="56">
        <f t="shared" ref="F301:F302" si="47">0.11193*POWER(140-E301,1.88)</f>
        <v>413.80471021924245</v>
      </c>
      <c r="H301" s="12" t="s">
        <v>36</v>
      </c>
      <c r="I301" s="26">
        <f>I233+I271</f>
        <v>11569.427136207052</v>
      </c>
    </row>
    <row r="302" spans="1:9" ht="12.9" customHeight="1" thickBot="1" x14ac:dyDescent="0.35">
      <c r="A302" s="47" t="s">
        <v>7</v>
      </c>
      <c r="B302" s="66"/>
      <c r="C302" s="144" t="s">
        <v>124</v>
      </c>
      <c r="D302" s="21" t="s">
        <v>22</v>
      </c>
      <c r="E302" s="61">
        <v>64.16</v>
      </c>
      <c r="F302" s="56">
        <f t="shared" si="47"/>
        <v>382.9617098339383</v>
      </c>
      <c r="H302" s="12" t="s">
        <v>37</v>
      </c>
      <c r="I302" s="26">
        <f>SUM(I298:I301)</f>
        <v>40533.744171470891</v>
      </c>
    </row>
  </sheetData>
  <sortState ref="C101:G103">
    <sortCondition ref="F101:F103"/>
  </sortState>
  <mergeCells count="168">
    <mergeCell ref="A42:A43"/>
    <mergeCell ref="A44:A45"/>
    <mergeCell ref="A46:A47"/>
    <mergeCell ref="A48:A49"/>
    <mergeCell ref="A50:A51"/>
    <mergeCell ref="A52:A53"/>
    <mergeCell ref="A54:A55"/>
    <mergeCell ref="A56:A57"/>
    <mergeCell ref="B267:F267"/>
    <mergeCell ref="A238:A239"/>
    <mergeCell ref="A240:A241"/>
    <mergeCell ref="A242:A243"/>
    <mergeCell ref="A244:A245"/>
    <mergeCell ref="B229:F229"/>
    <mergeCell ref="B230:B231"/>
    <mergeCell ref="C230:C231"/>
    <mergeCell ref="D230:D231"/>
    <mergeCell ref="E230:E231"/>
    <mergeCell ref="F230:F231"/>
    <mergeCell ref="A232:A233"/>
    <mergeCell ref="A234:A235"/>
    <mergeCell ref="A236:A237"/>
    <mergeCell ref="A220:A221"/>
    <mergeCell ref="A222:A223"/>
    <mergeCell ref="A288:A289"/>
    <mergeCell ref="A290:A291"/>
    <mergeCell ref="A292:A293"/>
    <mergeCell ref="A294:A295"/>
    <mergeCell ref="A296:A297"/>
    <mergeCell ref="A298:A299"/>
    <mergeCell ref="A274:A275"/>
    <mergeCell ref="A276:A277"/>
    <mergeCell ref="A278:A279"/>
    <mergeCell ref="A280:A281"/>
    <mergeCell ref="B268:B269"/>
    <mergeCell ref="C268:C269"/>
    <mergeCell ref="D268:D269"/>
    <mergeCell ref="E268:E269"/>
    <mergeCell ref="F268:F269"/>
    <mergeCell ref="A270:A271"/>
    <mergeCell ref="A272:A273"/>
    <mergeCell ref="A284:A285"/>
    <mergeCell ref="A286:A287"/>
    <mergeCell ref="A282:A283"/>
    <mergeCell ref="A246:A247"/>
    <mergeCell ref="A248:A249"/>
    <mergeCell ref="A250:A251"/>
    <mergeCell ref="A252:A253"/>
    <mergeCell ref="A254:A255"/>
    <mergeCell ref="A256:A257"/>
    <mergeCell ref="A258:A259"/>
    <mergeCell ref="A260:A261"/>
    <mergeCell ref="A202:A203"/>
    <mergeCell ref="A204:A205"/>
    <mergeCell ref="A206:A207"/>
    <mergeCell ref="A208:A209"/>
    <mergeCell ref="A210:A211"/>
    <mergeCell ref="A212:A213"/>
    <mergeCell ref="A214:A215"/>
    <mergeCell ref="A216:A217"/>
    <mergeCell ref="A218:A219"/>
    <mergeCell ref="B192:B193"/>
    <mergeCell ref="C192:C193"/>
    <mergeCell ref="D192:D193"/>
    <mergeCell ref="E192:E193"/>
    <mergeCell ref="F192:F193"/>
    <mergeCell ref="A194:A195"/>
    <mergeCell ref="A196:A197"/>
    <mergeCell ref="A198:A199"/>
    <mergeCell ref="A200:A201"/>
    <mergeCell ref="A170:A171"/>
    <mergeCell ref="A172:A173"/>
    <mergeCell ref="A174:A175"/>
    <mergeCell ref="A176:A177"/>
    <mergeCell ref="A178:A179"/>
    <mergeCell ref="A180:A181"/>
    <mergeCell ref="A182:A183"/>
    <mergeCell ref="A184:A185"/>
    <mergeCell ref="B191:F191"/>
    <mergeCell ref="A168:A169"/>
    <mergeCell ref="A136:A137"/>
    <mergeCell ref="A138:A139"/>
    <mergeCell ref="A140:A141"/>
    <mergeCell ref="A142:A143"/>
    <mergeCell ref="A144:A145"/>
    <mergeCell ref="A146:A147"/>
    <mergeCell ref="B153:F153"/>
    <mergeCell ref="B154:B155"/>
    <mergeCell ref="C154:C155"/>
    <mergeCell ref="D154:D155"/>
    <mergeCell ref="E154:E155"/>
    <mergeCell ref="F154:F155"/>
    <mergeCell ref="A156:A157"/>
    <mergeCell ref="A158:A159"/>
    <mergeCell ref="A160:A161"/>
    <mergeCell ref="A124:A125"/>
    <mergeCell ref="A126:A127"/>
    <mergeCell ref="A128:A129"/>
    <mergeCell ref="A130:A131"/>
    <mergeCell ref="A132:A133"/>
    <mergeCell ref="A134:A135"/>
    <mergeCell ref="A162:A163"/>
    <mergeCell ref="A164:A165"/>
    <mergeCell ref="A166:A167"/>
    <mergeCell ref="B115:F115"/>
    <mergeCell ref="B116:B117"/>
    <mergeCell ref="C116:C117"/>
    <mergeCell ref="D116:D117"/>
    <mergeCell ref="E116:E117"/>
    <mergeCell ref="F116:F117"/>
    <mergeCell ref="A118:A119"/>
    <mergeCell ref="A120:A121"/>
    <mergeCell ref="A122:A123"/>
    <mergeCell ref="B77:F77"/>
    <mergeCell ref="B78:B79"/>
    <mergeCell ref="C78:C79"/>
    <mergeCell ref="D78:D79"/>
    <mergeCell ref="E78:E79"/>
    <mergeCell ref="F78:F79"/>
    <mergeCell ref="A80:A81"/>
    <mergeCell ref="A82:A83"/>
    <mergeCell ref="A84:A85"/>
    <mergeCell ref="A58:A59"/>
    <mergeCell ref="A60:A61"/>
    <mergeCell ref="A62:A63"/>
    <mergeCell ref="A64:A65"/>
    <mergeCell ref="A66:A67"/>
    <mergeCell ref="A68:A69"/>
    <mergeCell ref="A70:A71"/>
    <mergeCell ref="A106:A107"/>
    <mergeCell ref="A108:A109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B2:F2"/>
    <mergeCell ref="B3:B4"/>
    <mergeCell ref="C3:C4"/>
    <mergeCell ref="D3:D4"/>
    <mergeCell ref="E3:E4"/>
    <mergeCell ref="F3:F4"/>
    <mergeCell ref="A5:A6"/>
    <mergeCell ref="A7:A8"/>
    <mergeCell ref="A15:A16"/>
    <mergeCell ref="A13:A14"/>
    <mergeCell ref="A11:A12"/>
    <mergeCell ref="A29:A30"/>
    <mergeCell ref="A31:A32"/>
    <mergeCell ref="B39:F39"/>
    <mergeCell ref="B40:B41"/>
    <mergeCell ref="C40:C41"/>
    <mergeCell ref="D40:D41"/>
    <mergeCell ref="E40:E41"/>
    <mergeCell ref="F40:F41"/>
    <mergeCell ref="A9:A10"/>
    <mergeCell ref="A27:A28"/>
    <mergeCell ref="A17:A18"/>
    <mergeCell ref="A19:A20"/>
    <mergeCell ref="A21:A22"/>
    <mergeCell ref="A23:A24"/>
    <mergeCell ref="A25:A26"/>
    <mergeCell ref="A33:A34"/>
  </mergeCells>
  <conditionalFormatting sqref="E35:E37 E5:E28">
    <cfRule type="cellIs" dxfId="16" priority="32" operator="equal">
      <formula>0</formula>
    </cfRule>
  </conditionalFormatting>
  <conditionalFormatting sqref="E29:E34">
    <cfRule type="cellIs" dxfId="15" priority="16" operator="equal">
      <formula>0</formula>
    </cfRule>
  </conditionalFormatting>
  <conditionalFormatting sqref="E42:E65 E72:E75">
    <cfRule type="cellIs" dxfId="14" priority="15" operator="equal">
      <formula>0</formula>
    </cfRule>
  </conditionalFormatting>
  <conditionalFormatting sqref="E66:E71">
    <cfRule type="cellIs" dxfId="13" priority="14" operator="equal">
      <formula>0</formula>
    </cfRule>
  </conditionalFormatting>
  <conditionalFormatting sqref="E80:E103 E110:E113">
    <cfRule type="cellIs" dxfId="12" priority="13" operator="equal">
      <formula>0</formula>
    </cfRule>
  </conditionalFormatting>
  <conditionalFormatting sqref="E104:E109">
    <cfRule type="cellIs" dxfId="11" priority="12" operator="equal">
      <formula>0</formula>
    </cfRule>
  </conditionalFormatting>
  <conditionalFormatting sqref="E118:E141 E148:E151">
    <cfRule type="cellIs" dxfId="10" priority="11" operator="equal">
      <formula>0</formula>
    </cfRule>
  </conditionalFormatting>
  <conditionalFormatting sqref="E142:E147">
    <cfRule type="cellIs" dxfId="9" priority="10" operator="equal">
      <formula>0</formula>
    </cfRule>
  </conditionalFormatting>
  <conditionalFormatting sqref="E156:E179 E186:E189">
    <cfRule type="cellIs" dxfId="8" priority="9" operator="equal">
      <formula>0</formula>
    </cfRule>
  </conditionalFormatting>
  <conditionalFormatting sqref="E180:E185">
    <cfRule type="cellIs" dxfId="7" priority="8" operator="equal">
      <formula>0</formula>
    </cfRule>
  </conditionalFormatting>
  <conditionalFormatting sqref="E194:E217 E224:E227">
    <cfRule type="cellIs" dxfId="6" priority="7" operator="equal">
      <formula>0</formula>
    </cfRule>
  </conditionalFormatting>
  <conditionalFormatting sqref="E218:E223">
    <cfRule type="cellIs" dxfId="5" priority="6" operator="equal">
      <formula>0</formula>
    </cfRule>
  </conditionalFormatting>
  <conditionalFormatting sqref="E232:E255 E262:E265">
    <cfRule type="cellIs" dxfId="4" priority="5" operator="equal">
      <formula>0</formula>
    </cfRule>
  </conditionalFormatting>
  <conditionalFormatting sqref="E256:E261">
    <cfRule type="cellIs" dxfId="3" priority="4" operator="equal">
      <formula>0</formula>
    </cfRule>
  </conditionalFormatting>
  <conditionalFormatting sqref="E270:E293 E300:E302">
    <cfRule type="cellIs" dxfId="2" priority="3" operator="equal">
      <formula>0</formula>
    </cfRule>
  </conditionalFormatting>
  <conditionalFormatting sqref="E294:E299">
    <cfRule type="cellIs" dxfId="1" priority="2" operator="equal">
      <formula>0</formula>
    </cfRule>
  </conditionalFormatting>
  <conditionalFormatting sqref="E282:E287">
    <cfRule type="cellIs" dxfId="0" priority="1" operator="equal">
      <formula>0</formula>
    </cfRule>
  </conditionalFormatting>
  <printOptions horizontalCentered="1"/>
  <pageMargins left="0.25" right="0.25" top="0.75" bottom="0.75" header="0.3" footer="0.3"/>
  <pageSetup paperSize="9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8"/>
  <sheetViews>
    <sheetView zoomScale="55" zoomScaleNormal="55" workbookViewId="0">
      <selection activeCell="C10" sqref="C10"/>
    </sheetView>
  </sheetViews>
  <sheetFormatPr defaultRowHeight="13.2" x14ac:dyDescent="0.25"/>
  <cols>
    <col min="1" max="1" width="5.6640625" customWidth="1"/>
    <col min="2" max="2" width="6.109375" bestFit="1" customWidth="1"/>
    <col min="3" max="3" width="20.6640625" customWidth="1"/>
    <col min="4" max="7" width="15.6640625" customWidth="1"/>
  </cols>
  <sheetData>
    <row r="1" spans="1:10" ht="13.8" thickBot="1" x14ac:dyDescent="0.3"/>
    <row r="2" spans="1:10" s="1" customFormat="1" ht="48" customHeight="1" thickBot="1" x14ac:dyDescent="0.35">
      <c r="A2" s="3"/>
      <c r="B2" s="181" t="s">
        <v>59</v>
      </c>
      <c r="C2" s="182"/>
      <c r="D2" s="182"/>
      <c r="E2" s="182"/>
      <c r="F2" s="182"/>
      <c r="G2" s="183"/>
    </row>
    <row r="3" spans="1:10" s="1" customFormat="1" ht="17.25" customHeight="1" x14ac:dyDescent="0.3">
      <c r="A3" s="3"/>
      <c r="B3" s="184" t="s">
        <v>0</v>
      </c>
      <c r="C3" s="186" t="s">
        <v>1</v>
      </c>
      <c r="D3" s="188" t="s">
        <v>2</v>
      </c>
      <c r="E3" s="192" t="s">
        <v>8</v>
      </c>
      <c r="F3" s="197" t="s">
        <v>8</v>
      </c>
      <c r="G3" s="195" t="s">
        <v>8</v>
      </c>
    </row>
    <row r="4" spans="1:10" s="1" customFormat="1" ht="17.25" customHeight="1" thickBot="1" x14ac:dyDescent="0.35">
      <c r="A4" s="3"/>
      <c r="B4" s="185"/>
      <c r="C4" s="187"/>
      <c r="D4" s="189"/>
      <c r="E4" s="185"/>
      <c r="F4" s="187"/>
      <c r="G4" s="196"/>
    </row>
    <row r="5" spans="1:10" s="1" customFormat="1" ht="33.75" customHeight="1" thickBot="1" x14ac:dyDescent="0.25">
      <c r="A5" s="72"/>
      <c r="B5" s="73">
        <v>1</v>
      </c>
      <c r="C5" s="74" t="str">
        <f>třída!C29</f>
        <v>Koudelka Teodor</v>
      </c>
      <c r="D5" s="98" t="s">
        <v>18</v>
      </c>
      <c r="E5" s="104"/>
      <c r="F5" s="79"/>
      <c r="G5" s="105"/>
      <c r="H5" s="177" t="s">
        <v>39</v>
      </c>
    </row>
    <row r="6" spans="1:10" s="1" customFormat="1" ht="33.75" customHeight="1" thickBot="1" x14ac:dyDescent="0.25">
      <c r="A6" s="72"/>
      <c r="B6" s="75">
        <v>2</v>
      </c>
      <c r="C6" s="74" t="str">
        <f>třída!C30</f>
        <v>Housa Matyáš</v>
      </c>
      <c r="D6" s="99" t="s">
        <v>18</v>
      </c>
      <c r="E6" s="102"/>
      <c r="F6" s="76"/>
      <c r="G6" s="91"/>
      <c r="H6" s="178"/>
    </row>
    <row r="7" spans="1:10" s="1" customFormat="1" ht="33.75" customHeight="1" thickBot="1" x14ac:dyDescent="0.25">
      <c r="A7" s="72"/>
      <c r="B7" s="75">
        <v>3</v>
      </c>
      <c r="C7" s="74" t="str">
        <f>třída!C31</f>
        <v>Nesvadba Matyáš</v>
      </c>
      <c r="D7" s="99" t="s">
        <v>21</v>
      </c>
      <c r="E7" s="102"/>
      <c r="F7" s="76"/>
      <c r="G7" s="91"/>
      <c r="H7" s="178"/>
    </row>
    <row r="8" spans="1:10" s="1" customFormat="1" ht="33.75" customHeight="1" thickBot="1" x14ac:dyDescent="0.25">
      <c r="A8" s="180"/>
      <c r="B8" s="75">
        <v>4</v>
      </c>
      <c r="C8" s="74" t="str">
        <f>třída!C32</f>
        <v>Wohlmuth Josef</v>
      </c>
      <c r="D8" s="99" t="s">
        <v>21</v>
      </c>
      <c r="E8" s="102"/>
      <c r="F8" s="76"/>
      <c r="G8" s="91"/>
      <c r="H8" s="178"/>
    </row>
    <row r="9" spans="1:10" s="1" customFormat="1" ht="33.75" customHeight="1" thickBot="1" x14ac:dyDescent="0.25">
      <c r="A9" s="180"/>
      <c r="B9" s="75">
        <v>5</v>
      </c>
      <c r="C9" s="74" t="str">
        <f>třída!C33</f>
        <v>Wittmayer Tomáš</v>
      </c>
      <c r="D9" s="99" t="s">
        <v>22</v>
      </c>
      <c r="E9" s="102"/>
      <c r="F9" s="76"/>
      <c r="G9" s="91"/>
      <c r="H9" s="178"/>
    </row>
    <row r="10" spans="1:10" s="1" customFormat="1" ht="33.75" customHeight="1" thickBot="1" x14ac:dyDescent="0.25">
      <c r="A10" s="180"/>
      <c r="B10" s="77">
        <v>6</v>
      </c>
      <c r="C10" s="74" t="str">
        <f>třída!C34</f>
        <v>Šťovíček Vít</v>
      </c>
      <c r="D10" s="100" t="s">
        <v>22</v>
      </c>
      <c r="E10" s="103"/>
      <c r="F10" s="78"/>
      <c r="G10" s="92"/>
      <c r="H10" s="179"/>
    </row>
    <row r="11" spans="1:10" s="1" customFormat="1" ht="33.75" customHeight="1" thickBot="1" x14ac:dyDescent="0.25">
      <c r="A11" s="180"/>
      <c r="B11" s="73">
        <v>7</v>
      </c>
      <c r="C11" s="74" t="str">
        <f>třída!C104</f>
        <v>Regál Jáchym</v>
      </c>
      <c r="D11" s="98" t="s">
        <v>18</v>
      </c>
      <c r="E11" s="101"/>
      <c r="F11" s="74"/>
      <c r="G11" s="93"/>
      <c r="H11" s="177" t="s">
        <v>40</v>
      </c>
    </row>
    <row r="12" spans="1:10" s="1" customFormat="1" ht="33.75" customHeight="1" thickBot="1" x14ac:dyDescent="0.25">
      <c r="A12" s="180"/>
      <c r="B12" s="75">
        <v>8</v>
      </c>
      <c r="C12" s="74" t="str">
        <f>třída!C105</f>
        <v>Kysela Adam</v>
      </c>
      <c r="D12" s="99" t="s">
        <v>18</v>
      </c>
      <c r="E12" s="102"/>
      <c r="F12" s="76"/>
      <c r="G12" s="94"/>
      <c r="H12" s="178"/>
    </row>
    <row r="13" spans="1:10" s="1" customFormat="1" ht="33.75" customHeight="1" thickBot="1" x14ac:dyDescent="0.25">
      <c r="A13" s="180"/>
      <c r="B13" s="75">
        <v>9</v>
      </c>
      <c r="C13" s="74" t="str">
        <f>třída!C106</f>
        <v>KadlecVojtěch</v>
      </c>
      <c r="D13" s="99" t="s">
        <v>21</v>
      </c>
      <c r="E13" s="102"/>
      <c r="F13" s="76"/>
      <c r="G13" s="94"/>
      <c r="H13" s="178"/>
    </row>
    <row r="14" spans="1:10" s="1" customFormat="1" ht="33.75" customHeight="1" thickBot="1" x14ac:dyDescent="0.25">
      <c r="A14" s="180"/>
      <c r="B14" s="75">
        <v>10</v>
      </c>
      <c r="C14" s="74" t="str">
        <f>třída!C107</f>
        <v>Tran Alex</v>
      </c>
      <c r="D14" s="99" t="s">
        <v>21</v>
      </c>
      <c r="E14" s="102"/>
      <c r="F14" s="76"/>
      <c r="G14" s="94"/>
      <c r="H14" s="178"/>
    </row>
    <row r="15" spans="1:10" s="1" customFormat="1" ht="33.75" customHeight="1" thickBot="1" x14ac:dyDescent="0.25">
      <c r="A15" s="180"/>
      <c r="B15" s="75">
        <v>11</v>
      </c>
      <c r="C15" s="74" t="str">
        <f>třída!C108</f>
        <v>Malý Filip</v>
      </c>
      <c r="D15" s="99" t="s">
        <v>22</v>
      </c>
      <c r="E15" s="102"/>
      <c r="F15" s="76"/>
      <c r="G15" s="94"/>
      <c r="H15" s="178"/>
    </row>
    <row r="16" spans="1:10" s="1" customFormat="1" ht="33.75" customHeight="1" thickBot="1" x14ac:dyDescent="0.3">
      <c r="A16" s="180"/>
      <c r="B16" s="77">
        <v>12</v>
      </c>
      <c r="C16" s="74" t="str">
        <f>třída!C109</f>
        <v>Candrák Samuel</v>
      </c>
      <c r="D16" s="100" t="s">
        <v>22</v>
      </c>
      <c r="E16" s="103"/>
      <c r="F16" s="78"/>
      <c r="G16" s="95"/>
      <c r="H16" s="179"/>
      <c r="J16" s="2"/>
    </row>
    <row r="17" spans="1:8" s="1" customFormat="1" ht="33.75" customHeight="1" thickBot="1" x14ac:dyDescent="0.35">
      <c r="A17" s="8"/>
      <c r="B17" s="73">
        <v>13</v>
      </c>
      <c r="C17" s="74" t="str">
        <f>třída!C180</f>
        <v>Koudelka Leoš</v>
      </c>
      <c r="D17" s="98" t="s">
        <v>18</v>
      </c>
      <c r="E17" s="101"/>
      <c r="F17" s="74"/>
      <c r="G17" s="93"/>
      <c r="H17" s="177" t="s">
        <v>41</v>
      </c>
    </row>
    <row r="18" spans="1:8" s="1" customFormat="1" ht="33.75" customHeight="1" thickBot="1" x14ac:dyDescent="0.35">
      <c r="A18" s="5"/>
      <c r="B18" s="75">
        <v>14</v>
      </c>
      <c r="C18" s="74" t="str">
        <f>třída!C181</f>
        <v>Rausch Samuel</v>
      </c>
      <c r="D18" s="99" t="s">
        <v>18</v>
      </c>
      <c r="E18" s="102"/>
      <c r="F18" s="76"/>
      <c r="G18" s="94"/>
      <c r="H18" s="178"/>
    </row>
    <row r="19" spans="1:8" s="1" customFormat="1" ht="33.75" customHeight="1" thickBot="1" x14ac:dyDescent="0.35">
      <c r="A19" s="5"/>
      <c r="B19" s="75">
        <v>15</v>
      </c>
      <c r="C19" s="74" t="str">
        <f>třída!C182</f>
        <v>Balatka Kryštof</v>
      </c>
      <c r="D19" s="99" t="s">
        <v>21</v>
      </c>
      <c r="E19" s="102"/>
      <c r="F19" s="76"/>
      <c r="G19" s="94"/>
      <c r="H19" s="178"/>
    </row>
    <row r="20" spans="1:8" s="1" customFormat="1" ht="33.75" customHeight="1" thickBot="1" x14ac:dyDescent="0.35">
      <c r="A20" s="5"/>
      <c r="B20" s="75">
        <v>16</v>
      </c>
      <c r="C20" s="74" t="str">
        <f>třída!C183</f>
        <v>Bucek Antonín</v>
      </c>
      <c r="D20" s="99" t="s">
        <v>21</v>
      </c>
      <c r="E20" s="102"/>
      <c r="F20" s="76"/>
      <c r="G20" s="94"/>
      <c r="H20" s="178"/>
    </row>
    <row r="21" spans="1:8" s="1" customFormat="1" ht="33.75" customHeight="1" thickBot="1" x14ac:dyDescent="0.35">
      <c r="A21" s="5"/>
      <c r="B21" s="75">
        <v>17</v>
      </c>
      <c r="C21" s="74" t="str">
        <f>třída!C184</f>
        <v>Hladík Radim</v>
      </c>
      <c r="D21" s="99" t="s">
        <v>22</v>
      </c>
      <c r="E21" s="102"/>
      <c r="F21" s="76"/>
      <c r="G21" s="94"/>
      <c r="H21" s="178"/>
    </row>
    <row r="22" spans="1:8" ht="33.75" customHeight="1" thickBot="1" x14ac:dyDescent="0.35">
      <c r="A22" s="3"/>
      <c r="B22" s="77">
        <v>18</v>
      </c>
      <c r="C22" s="74" t="str">
        <f>třída!C185</f>
        <v>Pušpacher Adam</v>
      </c>
      <c r="D22" s="100" t="s">
        <v>22</v>
      </c>
      <c r="E22" s="103"/>
      <c r="F22" s="78"/>
      <c r="G22" s="95"/>
      <c r="H22" s="179"/>
    </row>
    <row r="23" spans="1:8" ht="33.75" customHeight="1" thickBot="1" x14ac:dyDescent="0.35">
      <c r="A23" s="3"/>
      <c r="B23" s="73">
        <v>19</v>
      </c>
      <c r="C23" s="74" t="str">
        <f>třída!C256</f>
        <v>Szabo Ladislav</v>
      </c>
      <c r="D23" s="98" t="s">
        <v>18</v>
      </c>
      <c r="E23" s="101"/>
      <c r="F23" s="74"/>
      <c r="G23" s="93"/>
      <c r="H23" s="177" t="s">
        <v>42</v>
      </c>
    </row>
    <row r="24" spans="1:8" ht="33.75" customHeight="1" thickBot="1" x14ac:dyDescent="0.35">
      <c r="A24" s="3"/>
      <c r="B24" s="75">
        <v>20</v>
      </c>
      <c r="C24" s="74" t="str">
        <f>třída!C257</f>
        <v>Konečný Radim</v>
      </c>
      <c r="D24" s="99" t="s">
        <v>18</v>
      </c>
      <c r="E24" s="102"/>
      <c r="F24" s="76"/>
      <c r="G24" s="94"/>
      <c r="H24" s="178"/>
    </row>
    <row r="25" spans="1:8" ht="33.75" customHeight="1" thickBot="1" x14ac:dyDescent="0.35">
      <c r="A25" s="3"/>
      <c r="B25" s="75">
        <v>21</v>
      </c>
      <c r="C25" s="74" t="str">
        <f>třída!C258</f>
        <v>Gardián Samuel</v>
      </c>
      <c r="D25" s="99" t="s">
        <v>21</v>
      </c>
      <c r="E25" s="102"/>
      <c r="F25" s="76"/>
      <c r="G25" s="94"/>
      <c r="H25" s="178"/>
    </row>
    <row r="26" spans="1:8" ht="33.75" customHeight="1" thickBot="1" x14ac:dyDescent="0.35">
      <c r="A26" s="3"/>
      <c r="B26" s="75">
        <v>22</v>
      </c>
      <c r="C26" s="74" t="str">
        <f>třída!C259</f>
        <v>Kroupa Mikuláš</v>
      </c>
      <c r="D26" s="99" t="s">
        <v>21</v>
      </c>
      <c r="E26" s="102"/>
      <c r="F26" s="76"/>
      <c r="G26" s="94"/>
      <c r="H26" s="178"/>
    </row>
    <row r="27" spans="1:8" ht="33.75" customHeight="1" thickBot="1" x14ac:dyDescent="0.35">
      <c r="A27" s="3"/>
      <c r="B27" s="75">
        <v>23</v>
      </c>
      <c r="C27" s="74" t="str">
        <f>třída!C260</f>
        <v>Průšek Dominik</v>
      </c>
      <c r="D27" s="99" t="s">
        <v>22</v>
      </c>
      <c r="E27" s="102"/>
      <c r="F27" s="76"/>
      <c r="G27" s="94"/>
      <c r="H27" s="178"/>
    </row>
    <row r="28" spans="1:8" ht="33.75" customHeight="1" thickBot="1" x14ac:dyDescent="0.35">
      <c r="A28" s="3"/>
      <c r="B28" s="77">
        <v>24</v>
      </c>
      <c r="C28" s="74"/>
      <c r="D28" s="100" t="s">
        <v>22</v>
      </c>
      <c r="E28" s="103"/>
      <c r="F28" s="78"/>
      <c r="G28" s="95"/>
      <c r="H28" s="179"/>
    </row>
  </sheetData>
  <mergeCells count="14">
    <mergeCell ref="B2:G2"/>
    <mergeCell ref="B3:B4"/>
    <mergeCell ref="C3:C4"/>
    <mergeCell ref="D3:D4"/>
    <mergeCell ref="G3:G4"/>
    <mergeCell ref="F3:F4"/>
    <mergeCell ref="H23:H28"/>
    <mergeCell ref="E3:E4"/>
    <mergeCell ref="H5:H10"/>
    <mergeCell ref="A8:A10"/>
    <mergeCell ref="A11:A13"/>
    <mergeCell ref="H11:H16"/>
    <mergeCell ref="A14:A16"/>
    <mergeCell ref="H17:H2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8"/>
  <sheetViews>
    <sheetView zoomScale="55" zoomScaleNormal="55" workbookViewId="0">
      <selection activeCell="O23" sqref="O23"/>
    </sheetView>
  </sheetViews>
  <sheetFormatPr defaultRowHeight="13.2" x14ac:dyDescent="0.25"/>
  <cols>
    <col min="1" max="1" width="5.6640625" customWidth="1"/>
    <col min="2" max="2" width="6.109375" bestFit="1" customWidth="1"/>
    <col min="3" max="3" width="20.6640625" customWidth="1"/>
    <col min="4" max="7" width="15.6640625" customWidth="1"/>
  </cols>
  <sheetData>
    <row r="1" spans="1:10" ht="13.8" thickBot="1" x14ac:dyDescent="0.3"/>
    <row r="2" spans="1:10" s="1" customFormat="1" ht="48" customHeight="1" thickBot="1" x14ac:dyDescent="0.35">
      <c r="A2" s="3"/>
      <c r="B2" s="181" t="s">
        <v>58</v>
      </c>
      <c r="C2" s="182"/>
      <c r="D2" s="182"/>
      <c r="E2" s="182"/>
      <c r="F2" s="182"/>
      <c r="G2" s="183"/>
    </row>
    <row r="3" spans="1:10" s="1" customFormat="1" ht="17.25" customHeight="1" x14ac:dyDescent="0.3">
      <c r="A3" s="3"/>
      <c r="B3" s="184" t="s">
        <v>0</v>
      </c>
      <c r="C3" s="186" t="s">
        <v>1</v>
      </c>
      <c r="D3" s="188" t="s">
        <v>2</v>
      </c>
      <c r="E3" s="192" t="s">
        <v>8</v>
      </c>
      <c r="F3" s="197" t="s">
        <v>8</v>
      </c>
      <c r="G3" s="195" t="s">
        <v>8</v>
      </c>
    </row>
    <row r="4" spans="1:10" s="1" customFormat="1" ht="17.25" customHeight="1" thickBot="1" x14ac:dyDescent="0.35">
      <c r="A4" s="3"/>
      <c r="B4" s="185"/>
      <c r="C4" s="187"/>
      <c r="D4" s="189"/>
      <c r="E4" s="185"/>
      <c r="F4" s="187"/>
      <c r="G4" s="196"/>
    </row>
    <row r="5" spans="1:10" s="1" customFormat="1" ht="33.75" customHeight="1" thickBot="1" x14ac:dyDescent="0.25">
      <c r="A5" s="72"/>
      <c r="B5" s="73">
        <v>1</v>
      </c>
      <c r="C5" s="74" t="str">
        <f>třída!C66</f>
        <v>Hrubá Elen</v>
      </c>
      <c r="D5" s="98" t="s">
        <v>18</v>
      </c>
      <c r="E5" s="104"/>
      <c r="F5" s="79"/>
      <c r="G5" s="105"/>
      <c r="H5" s="177" t="s">
        <v>39</v>
      </c>
    </row>
    <row r="6" spans="1:10" s="1" customFormat="1" ht="33.75" customHeight="1" thickBot="1" x14ac:dyDescent="0.25">
      <c r="A6" s="72"/>
      <c r="B6" s="75">
        <v>2</v>
      </c>
      <c r="C6" s="74" t="str">
        <f>třída!C67</f>
        <v>Šedová Amálie</v>
      </c>
      <c r="D6" s="99" t="s">
        <v>18</v>
      </c>
      <c r="E6" s="102"/>
      <c r="F6" s="76"/>
      <c r="G6" s="91"/>
      <c r="H6" s="178"/>
    </row>
    <row r="7" spans="1:10" s="1" customFormat="1" ht="33.75" customHeight="1" thickBot="1" x14ac:dyDescent="0.25">
      <c r="A7" s="72"/>
      <c r="B7" s="75">
        <v>3</v>
      </c>
      <c r="C7" s="74" t="str">
        <f>třída!C68</f>
        <v>Hrustanovič Sára</v>
      </c>
      <c r="D7" s="99" t="s">
        <v>21</v>
      </c>
      <c r="E7" s="102"/>
      <c r="F7" s="76"/>
      <c r="G7" s="91"/>
      <c r="H7" s="178"/>
    </row>
    <row r="8" spans="1:10" s="1" customFormat="1" ht="33.75" customHeight="1" thickBot="1" x14ac:dyDescent="0.25">
      <c r="A8" s="180"/>
      <c r="B8" s="75">
        <v>4</v>
      </c>
      <c r="C8" s="74" t="str">
        <f>třída!C69</f>
        <v>Borešová Kateřina</v>
      </c>
      <c r="D8" s="99" t="s">
        <v>21</v>
      </c>
      <c r="E8" s="102"/>
      <c r="F8" s="76"/>
      <c r="G8" s="91"/>
      <c r="H8" s="178"/>
    </row>
    <row r="9" spans="1:10" s="1" customFormat="1" ht="33.75" customHeight="1" thickBot="1" x14ac:dyDescent="0.25">
      <c r="A9" s="180"/>
      <c r="B9" s="75">
        <v>5</v>
      </c>
      <c r="C9" s="74" t="str">
        <f>třída!C70</f>
        <v>Kosová Anna</v>
      </c>
      <c r="D9" s="99" t="s">
        <v>22</v>
      </c>
      <c r="E9" s="102"/>
      <c r="F9" s="76"/>
      <c r="G9" s="91"/>
      <c r="H9" s="178"/>
    </row>
    <row r="10" spans="1:10" s="1" customFormat="1" ht="33.75" customHeight="1" thickBot="1" x14ac:dyDescent="0.25">
      <c r="A10" s="180"/>
      <c r="B10" s="77">
        <v>6</v>
      </c>
      <c r="C10" s="74" t="str">
        <f>třída!C71</f>
        <v>Novotná Karolína</v>
      </c>
      <c r="D10" s="100" t="s">
        <v>22</v>
      </c>
      <c r="E10" s="103"/>
      <c r="F10" s="78"/>
      <c r="G10" s="92"/>
      <c r="H10" s="179"/>
    </row>
    <row r="11" spans="1:10" s="1" customFormat="1" ht="33.75" customHeight="1" thickBot="1" x14ac:dyDescent="0.25">
      <c r="A11" s="180"/>
      <c r="B11" s="73">
        <v>7</v>
      </c>
      <c r="C11" s="74" t="str">
        <f>třída!C142</f>
        <v>Tran Adéla</v>
      </c>
      <c r="D11" s="98" t="s">
        <v>18</v>
      </c>
      <c r="E11" s="101"/>
      <c r="F11" s="74"/>
      <c r="G11" s="93"/>
      <c r="H11" s="177" t="s">
        <v>40</v>
      </c>
    </row>
    <row r="12" spans="1:10" s="1" customFormat="1" ht="33.75" customHeight="1" thickBot="1" x14ac:dyDescent="0.25">
      <c r="A12" s="180"/>
      <c r="B12" s="75">
        <v>8</v>
      </c>
      <c r="C12" s="74" t="str">
        <f>třída!C143</f>
        <v>Antošová Nela</v>
      </c>
      <c r="D12" s="99" t="s">
        <v>18</v>
      </c>
      <c r="E12" s="102"/>
      <c r="F12" s="76"/>
      <c r="G12" s="94"/>
      <c r="H12" s="178"/>
    </row>
    <row r="13" spans="1:10" s="1" customFormat="1" ht="33.75" customHeight="1" thickBot="1" x14ac:dyDescent="0.25">
      <c r="A13" s="180"/>
      <c r="B13" s="75">
        <v>9</v>
      </c>
      <c r="C13" s="74" t="str">
        <f>třída!C144</f>
        <v>Linková Nela</v>
      </c>
      <c r="D13" s="99" t="s">
        <v>21</v>
      </c>
      <c r="E13" s="102"/>
      <c r="F13" s="76"/>
      <c r="G13" s="94"/>
      <c r="H13" s="178"/>
    </row>
    <row r="14" spans="1:10" s="1" customFormat="1" ht="33.75" customHeight="1" thickBot="1" x14ac:dyDescent="0.25">
      <c r="A14" s="180"/>
      <c r="B14" s="75">
        <v>10</v>
      </c>
      <c r="C14" s="74" t="str">
        <f>třída!C145</f>
        <v>Švestková Simona</v>
      </c>
      <c r="D14" s="99" t="s">
        <v>21</v>
      </c>
      <c r="E14" s="102"/>
      <c r="F14" s="76"/>
      <c r="G14" s="94"/>
      <c r="H14" s="178"/>
    </row>
    <row r="15" spans="1:10" s="1" customFormat="1" ht="33.75" customHeight="1" thickBot="1" x14ac:dyDescent="0.25">
      <c r="A15" s="180"/>
      <c r="B15" s="75">
        <v>11</v>
      </c>
      <c r="C15" s="74" t="str">
        <f>třída!C146</f>
        <v>Ceralová Nela</v>
      </c>
      <c r="D15" s="99" t="s">
        <v>22</v>
      </c>
      <c r="E15" s="102"/>
      <c r="F15" s="76"/>
      <c r="G15" s="94"/>
      <c r="H15" s="178"/>
    </row>
    <row r="16" spans="1:10" s="1" customFormat="1" ht="33.75" customHeight="1" thickBot="1" x14ac:dyDescent="0.3">
      <c r="A16" s="180"/>
      <c r="B16" s="77">
        <v>12</v>
      </c>
      <c r="C16" s="74" t="str">
        <f>třída!C147</f>
        <v>Frenclová Karolína</v>
      </c>
      <c r="D16" s="100" t="s">
        <v>22</v>
      </c>
      <c r="E16" s="103"/>
      <c r="F16" s="78"/>
      <c r="G16" s="95"/>
      <c r="H16" s="179"/>
      <c r="J16" s="2"/>
    </row>
    <row r="17" spans="1:8" s="1" customFormat="1" ht="33.75" customHeight="1" thickBot="1" x14ac:dyDescent="0.35">
      <c r="A17" s="8"/>
      <c r="B17" s="73">
        <v>13</v>
      </c>
      <c r="C17" s="74" t="str">
        <f>třída!C218</f>
        <v>Václavíková Eliška</v>
      </c>
      <c r="D17" s="98" t="s">
        <v>18</v>
      </c>
      <c r="E17" s="101"/>
      <c r="F17" s="74"/>
      <c r="G17" s="93"/>
      <c r="H17" s="177" t="s">
        <v>41</v>
      </c>
    </row>
    <row r="18" spans="1:8" s="1" customFormat="1" ht="33.75" customHeight="1" thickBot="1" x14ac:dyDescent="0.35">
      <c r="A18" s="5"/>
      <c r="B18" s="75">
        <v>14</v>
      </c>
      <c r="C18" s="74" t="str">
        <f>třída!C219</f>
        <v>Jurášová Lucie</v>
      </c>
      <c r="D18" s="99" t="s">
        <v>18</v>
      </c>
      <c r="E18" s="102"/>
      <c r="F18" s="76"/>
      <c r="G18" s="94"/>
      <c r="H18" s="178"/>
    </row>
    <row r="19" spans="1:8" s="1" customFormat="1" ht="33.75" customHeight="1" thickBot="1" x14ac:dyDescent="0.35">
      <c r="A19" s="5"/>
      <c r="B19" s="75">
        <v>15</v>
      </c>
      <c r="C19" s="74" t="str">
        <f>třída!C220</f>
        <v>Zahrádková Hedvika</v>
      </c>
      <c r="D19" s="99" t="s">
        <v>21</v>
      </c>
      <c r="E19" s="102"/>
      <c r="F19" s="76"/>
      <c r="G19" s="94"/>
      <c r="H19" s="178"/>
    </row>
    <row r="20" spans="1:8" s="1" customFormat="1" ht="33.75" customHeight="1" thickBot="1" x14ac:dyDescent="0.35">
      <c r="A20" s="5"/>
      <c r="B20" s="75">
        <v>16</v>
      </c>
      <c r="C20" s="74" t="str">
        <f>třída!C221</f>
        <v>Rážová Magdaléna</v>
      </c>
      <c r="D20" s="99" t="s">
        <v>21</v>
      </c>
      <c r="E20" s="102"/>
      <c r="F20" s="76"/>
      <c r="G20" s="94"/>
      <c r="H20" s="178"/>
    </row>
    <row r="21" spans="1:8" s="1" customFormat="1" ht="33.75" customHeight="1" thickBot="1" x14ac:dyDescent="0.35">
      <c r="A21" s="5"/>
      <c r="B21" s="75">
        <v>17</v>
      </c>
      <c r="C21" s="74" t="str">
        <f>třída!C222</f>
        <v>Plívová Anna</v>
      </c>
      <c r="D21" s="99" t="s">
        <v>22</v>
      </c>
      <c r="E21" s="102"/>
      <c r="F21" s="76"/>
      <c r="G21" s="94"/>
      <c r="H21" s="178"/>
    </row>
    <row r="22" spans="1:8" ht="33.75" customHeight="1" thickBot="1" x14ac:dyDescent="0.35">
      <c r="A22" s="3"/>
      <c r="B22" s="77">
        <v>18</v>
      </c>
      <c r="C22" s="74" t="str">
        <f>třída!C223</f>
        <v>Plamínková Ema</v>
      </c>
      <c r="D22" s="100" t="s">
        <v>22</v>
      </c>
      <c r="E22" s="103"/>
      <c r="F22" s="78"/>
      <c r="G22" s="95"/>
      <c r="H22" s="179"/>
    </row>
    <row r="23" spans="1:8" ht="33.75" customHeight="1" thickBot="1" x14ac:dyDescent="0.35">
      <c r="A23" s="3"/>
      <c r="B23" s="73">
        <v>19</v>
      </c>
      <c r="C23" s="74" t="str">
        <f>třída!C294</f>
        <v>Patková Justýna</v>
      </c>
      <c r="D23" s="98" t="s">
        <v>18</v>
      </c>
      <c r="E23" s="101"/>
      <c r="F23" s="74"/>
      <c r="G23" s="93"/>
      <c r="H23" s="177" t="s">
        <v>42</v>
      </c>
    </row>
    <row r="24" spans="1:8" ht="33.75" customHeight="1" thickBot="1" x14ac:dyDescent="0.35">
      <c r="A24" s="3"/>
      <c r="B24" s="75">
        <v>20</v>
      </c>
      <c r="C24" s="74" t="str">
        <f>třída!C295</f>
        <v>Soukupová Karolína</v>
      </c>
      <c r="D24" s="99" t="s">
        <v>18</v>
      </c>
      <c r="E24" s="102"/>
      <c r="F24" s="76"/>
      <c r="G24" s="94"/>
      <c r="H24" s="178"/>
    </row>
    <row r="25" spans="1:8" ht="33.75" customHeight="1" thickBot="1" x14ac:dyDescent="0.35">
      <c r="A25" s="3"/>
      <c r="B25" s="75">
        <v>21</v>
      </c>
      <c r="C25" s="74" t="str">
        <f>třída!C296</f>
        <v>Borešová Markéta</v>
      </c>
      <c r="D25" s="99" t="s">
        <v>21</v>
      </c>
      <c r="E25" s="102"/>
      <c r="F25" s="76"/>
      <c r="G25" s="94"/>
      <c r="H25" s="178"/>
    </row>
    <row r="26" spans="1:8" ht="33.75" customHeight="1" thickBot="1" x14ac:dyDescent="0.35">
      <c r="A26" s="3"/>
      <c r="B26" s="75">
        <v>22</v>
      </c>
      <c r="C26" s="74" t="str">
        <f>třída!C297</f>
        <v>Vítková Vendula</v>
      </c>
      <c r="D26" s="99" t="s">
        <v>21</v>
      </c>
      <c r="E26" s="102"/>
      <c r="F26" s="76"/>
      <c r="G26" s="94"/>
      <c r="H26" s="178"/>
    </row>
    <row r="27" spans="1:8" ht="33.75" customHeight="1" thickBot="1" x14ac:dyDescent="0.35">
      <c r="A27" s="3"/>
      <c r="B27" s="75">
        <v>23</v>
      </c>
      <c r="C27" s="74" t="str">
        <f>třída!C298</f>
        <v>Preisslerová Tereza</v>
      </c>
      <c r="D27" s="99" t="s">
        <v>22</v>
      </c>
      <c r="E27" s="102"/>
      <c r="F27" s="76"/>
      <c r="G27" s="94"/>
      <c r="H27" s="178"/>
    </row>
    <row r="28" spans="1:8" ht="33.75" customHeight="1" thickBot="1" x14ac:dyDescent="0.35">
      <c r="A28" s="3"/>
      <c r="B28" s="77">
        <v>24</v>
      </c>
      <c r="C28" s="74" t="str">
        <f>třída!C299</f>
        <v>Wittmayerová Agáta</v>
      </c>
      <c r="D28" s="100" t="s">
        <v>22</v>
      </c>
      <c r="E28" s="103"/>
      <c r="F28" s="78"/>
      <c r="G28" s="95"/>
      <c r="H28" s="179"/>
    </row>
  </sheetData>
  <mergeCells count="14">
    <mergeCell ref="B2:G2"/>
    <mergeCell ref="B3:B4"/>
    <mergeCell ref="C3:C4"/>
    <mergeCell ref="D3:D4"/>
    <mergeCell ref="G3:G4"/>
    <mergeCell ref="F3:F4"/>
    <mergeCell ref="H23:H28"/>
    <mergeCell ref="E3:E4"/>
    <mergeCell ref="H5:H10"/>
    <mergeCell ref="A8:A10"/>
    <mergeCell ref="A11:A13"/>
    <mergeCell ref="H11:H16"/>
    <mergeCell ref="A14:A16"/>
    <mergeCell ref="H17:H2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H28"/>
  <sheetViews>
    <sheetView zoomScale="55" zoomScaleNormal="55" workbookViewId="0">
      <selection activeCell="C13" sqref="C13"/>
    </sheetView>
  </sheetViews>
  <sheetFormatPr defaultRowHeight="13.2" x14ac:dyDescent="0.25"/>
  <cols>
    <col min="1" max="1" width="5.6640625" customWidth="1"/>
    <col min="2" max="2" width="6.109375" bestFit="1" customWidth="1"/>
    <col min="3" max="3" width="46.21875" style="83" customWidth="1"/>
    <col min="4" max="4" width="15.6640625" customWidth="1"/>
    <col min="5" max="5" width="20.6640625" customWidth="1"/>
  </cols>
  <sheetData>
    <row r="1" spans="1:8" ht="13.8" thickBot="1" x14ac:dyDescent="0.3"/>
    <row r="2" spans="1:8" s="1" customFormat="1" ht="48" customHeight="1" thickBot="1" x14ac:dyDescent="0.35">
      <c r="A2" s="3"/>
      <c r="B2" s="181" t="s">
        <v>38</v>
      </c>
      <c r="C2" s="182"/>
      <c r="D2" s="182"/>
      <c r="E2" s="183"/>
    </row>
    <row r="3" spans="1:8" s="1" customFormat="1" ht="17.25" customHeight="1" x14ac:dyDescent="0.3">
      <c r="A3" s="3"/>
      <c r="B3" s="184" t="s">
        <v>0</v>
      </c>
      <c r="C3" s="207" t="s">
        <v>1</v>
      </c>
      <c r="D3" s="188" t="s">
        <v>2</v>
      </c>
      <c r="E3" s="190" t="s">
        <v>8</v>
      </c>
    </row>
    <row r="4" spans="1:8" s="1" customFormat="1" ht="17.25" customHeight="1" thickBot="1" x14ac:dyDescent="0.35">
      <c r="A4" s="3"/>
      <c r="B4" s="185"/>
      <c r="C4" s="208"/>
      <c r="D4" s="189"/>
      <c r="E4" s="191"/>
    </row>
    <row r="5" spans="1:8" s="1" customFormat="1" ht="33.75" customHeight="1" x14ac:dyDescent="0.2">
      <c r="A5" s="72"/>
      <c r="B5" s="73">
        <v>1</v>
      </c>
      <c r="C5" s="84"/>
      <c r="D5" s="98" t="s">
        <v>18</v>
      </c>
      <c r="E5" s="106"/>
      <c r="F5" s="177" t="s">
        <v>39</v>
      </c>
    </row>
    <row r="6" spans="1:8" s="1" customFormat="1" ht="33.75" customHeight="1" x14ac:dyDescent="0.2">
      <c r="A6" s="72"/>
      <c r="B6" s="75">
        <v>2</v>
      </c>
      <c r="C6" s="85"/>
      <c r="D6" s="99" t="s">
        <v>21</v>
      </c>
      <c r="E6" s="107"/>
      <c r="F6" s="178"/>
    </row>
    <row r="7" spans="1:8" s="1" customFormat="1" ht="33.75" customHeight="1" thickBot="1" x14ac:dyDescent="0.25">
      <c r="A7" s="72"/>
      <c r="B7" s="88">
        <v>3</v>
      </c>
      <c r="C7" s="89"/>
      <c r="D7" s="125" t="s">
        <v>22</v>
      </c>
      <c r="E7" s="127"/>
      <c r="F7" s="178"/>
    </row>
    <row r="8" spans="1:8" s="1" customFormat="1" ht="33.75" customHeight="1" x14ac:dyDescent="0.2">
      <c r="A8" s="180"/>
      <c r="B8" s="73">
        <v>4</v>
      </c>
      <c r="C8" s="90"/>
      <c r="D8" s="98" t="s">
        <v>18</v>
      </c>
      <c r="E8" s="106"/>
      <c r="F8" s="178"/>
    </row>
    <row r="9" spans="1:8" s="1" customFormat="1" ht="33.75" customHeight="1" x14ac:dyDescent="0.2">
      <c r="A9" s="180"/>
      <c r="B9" s="75">
        <v>5</v>
      </c>
      <c r="C9" s="86"/>
      <c r="D9" s="99" t="s">
        <v>21</v>
      </c>
      <c r="E9" s="107"/>
      <c r="F9" s="178"/>
    </row>
    <row r="10" spans="1:8" s="1" customFormat="1" ht="33.75" customHeight="1" thickBot="1" x14ac:dyDescent="0.25">
      <c r="A10" s="180"/>
      <c r="B10" s="77">
        <v>6</v>
      </c>
      <c r="C10" s="87"/>
      <c r="D10" s="100" t="s">
        <v>22</v>
      </c>
      <c r="E10" s="108"/>
      <c r="F10" s="179"/>
    </row>
    <row r="11" spans="1:8" s="1" customFormat="1" ht="33.75" customHeight="1" x14ac:dyDescent="0.2">
      <c r="A11" s="180"/>
      <c r="B11" s="73">
        <v>7</v>
      </c>
      <c r="C11" s="84"/>
      <c r="D11" s="98" t="s">
        <v>18</v>
      </c>
      <c r="E11" s="109"/>
      <c r="F11" s="177" t="s">
        <v>40</v>
      </c>
    </row>
    <row r="12" spans="1:8" s="1" customFormat="1" ht="33.75" customHeight="1" x14ac:dyDescent="0.2">
      <c r="A12" s="180"/>
      <c r="B12" s="75">
        <v>8</v>
      </c>
      <c r="C12" s="85"/>
      <c r="D12" s="99" t="s">
        <v>21</v>
      </c>
      <c r="E12" s="110"/>
      <c r="F12" s="178"/>
    </row>
    <row r="13" spans="1:8" s="1" customFormat="1" ht="33.75" customHeight="1" thickBot="1" x14ac:dyDescent="0.25">
      <c r="A13" s="180"/>
      <c r="B13" s="88">
        <v>9</v>
      </c>
      <c r="C13" s="89"/>
      <c r="D13" s="125" t="s">
        <v>22</v>
      </c>
      <c r="E13" s="128"/>
      <c r="F13" s="178"/>
    </row>
    <row r="14" spans="1:8" s="1" customFormat="1" ht="33.75" customHeight="1" x14ac:dyDescent="0.2">
      <c r="A14" s="180"/>
      <c r="B14" s="73">
        <v>10</v>
      </c>
      <c r="C14" s="90"/>
      <c r="D14" s="98" t="s">
        <v>18</v>
      </c>
      <c r="E14" s="109"/>
      <c r="F14" s="178"/>
    </row>
    <row r="15" spans="1:8" s="1" customFormat="1" ht="33.75" customHeight="1" x14ac:dyDescent="0.2">
      <c r="A15" s="180"/>
      <c r="B15" s="75">
        <v>11</v>
      </c>
      <c r="C15" s="86"/>
      <c r="D15" s="99" t="s">
        <v>21</v>
      </c>
      <c r="E15" s="110"/>
      <c r="F15" s="178"/>
    </row>
    <row r="16" spans="1:8" s="1" customFormat="1" ht="33.75" customHeight="1" thickBot="1" x14ac:dyDescent="0.3">
      <c r="A16" s="180"/>
      <c r="B16" s="77">
        <v>12</v>
      </c>
      <c r="C16" s="87"/>
      <c r="D16" s="100" t="s">
        <v>22</v>
      </c>
      <c r="E16" s="111"/>
      <c r="F16" s="179"/>
      <c r="H16" s="2"/>
    </row>
    <row r="17" spans="1:6" s="1" customFormat="1" ht="33.75" customHeight="1" x14ac:dyDescent="0.3">
      <c r="A17" s="8"/>
      <c r="B17" s="73">
        <v>13</v>
      </c>
      <c r="C17" s="84"/>
      <c r="D17" s="98" t="s">
        <v>18</v>
      </c>
      <c r="E17" s="109"/>
      <c r="F17" s="177" t="s">
        <v>41</v>
      </c>
    </row>
    <row r="18" spans="1:6" s="1" customFormat="1" ht="33.75" customHeight="1" x14ac:dyDescent="0.3">
      <c r="A18" s="5"/>
      <c r="B18" s="75">
        <v>14</v>
      </c>
      <c r="C18" s="85"/>
      <c r="D18" s="99" t="s">
        <v>21</v>
      </c>
      <c r="E18" s="110"/>
      <c r="F18" s="178"/>
    </row>
    <row r="19" spans="1:6" s="1" customFormat="1" ht="33.75" customHeight="1" thickBot="1" x14ac:dyDescent="0.35">
      <c r="A19" s="5"/>
      <c r="B19" s="88">
        <v>15</v>
      </c>
      <c r="C19" s="89"/>
      <c r="D19" s="125" t="s">
        <v>22</v>
      </c>
      <c r="E19" s="128"/>
      <c r="F19" s="178"/>
    </row>
    <row r="20" spans="1:6" s="1" customFormat="1" ht="33.75" customHeight="1" x14ac:dyDescent="0.3">
      <c r="A20" s="5"/>
      <c r="B20" s="73">
        <v>16</v>
      </c>
      <c r="C20" s="90"/>
      <c r="D20" s="98" t="s">
        <v>18</v>
      </c>
      <c r="E20" s="109"/>
      <c r="F20" s="178"/>
    </row>
    <row r="21" spans="1:6" s="1" customFormat="1" ht="33.75" customHeight="1" x14ac:dyDescent="0.3">
      <c r="A21" s="5"/>
      <c r="B21" s="75">
        <v>17</v>
      </c>
      <c r="C21" s="86"/>
      <c r="D21" s="99" t="s">
        <v>21</v>
      </c>
      <c r="E21" s="110"/>
      <c r="F21" s="178"/>
    </row>
    <row r="22" spans="1:6" ht="33.75" customHeight="1" thickBot="1" x14ac:dyDescent="0.35">
      <c r="A22" s="3"/>
      <c r="B22" s="77">
        <v>18</v>
      </c>
      <c r="C22" s="87"/>
      <c r="D22" s="100" t="s">
        <v>22</v>
      </c>
      <c r="E22" s="111"/>
      <c r="F22" s="179"/>
    </row>
    <row r="23" spans="1:6" ht="33.75" customHeight="1" x14ac:dyDescent="0.3">
      <c r="A23" s="3"/>
      <c r="B23" s="73">
        <v>19</v>
      </c>
      <c r="C23" s="84"/>
      <c r="D23" s="98" t="s">
        <v>18</v>
      </c>
      <c r="E23" s="109"/>
      <c r="F23" s="177" t="s">
        <v>42</v>
      </c>
    </row>
    <row r="24" spans="1:6" ht="33.75" customHeight="1" x14ac:dyDescent="0.3">
      <c r="A24" s="3"/>
      <c r="B24" s="75">
        <v>20</v>
      </c>
      <c r="C24" s="85"/>
      <c r="D24" s="99" t="s">
        <v>21</v>
      </c>
      <c r="E24" s="110"/>
      <c r="F24" s="178"/>
    </row>
    <row r="25" spans="1:6" ht="33.75" customHeight="1" thickBot="1" x14ac:dyDescent="0.35">
      <c r="A25" s="3"/>
      <c r="B25" s="77">
        <v>21</v>
      </c>
      <c r="C25" s="87"/>
      <c r="D25" s="100" t="s">
        <v>22</v>
      </c>
      <c r="E25" s="111"/>
      <c r="F25" s="178"/>
    </row>
    <row r="26" spans="1:6" ht="33.75" customHeight="1" x14ac:dyDescent="0.3">
      <c r="A26" s="3"/>
      <c r="B26" s="96">
        <v>22</v>
      </c>
      <c r="C26" s="97"/>
      <c r="D26" s="126" t="s">
        <v>18</v>
      </c>
      <c r="E26" s="129"/>
      <c r="F26" s="178"/>
    </row>
    <row r="27" spans="1:6" ht="33.75" customHeight="1" x14ac:dyDescent="0.3">
      <c r="A27" s="3"/>
      <c r="B27" s="75">
        <v>23</v>
      </c>
      <c r="C27" s="86"/>
      <c r="D27" s="99" t="s">
        <v>21</v>
      </c>
      <c r="E27" s="110"/>
      <c r="F27" s="178"/>
    </row>
    <row r="28" spans="1:6" ht="33.75" customHeight="1" thickBot="1" x14ac:dyDescent="0.35">
      <c r="A28" s="3"/>
      <c r="B28" s="77">
        <v>24</v>
      </c>
      <c r="C28" s="87"/>
      <c r="D28" s="100" t="s">
        <v>22</v>
      </c>
      <c r="E28" s="111"/>
      <c r="F28" s="179"/>
    </row>
  </sheetData>
  <mergeCells count="12">
    <mergeCell ref="B2:E2"/>
    <mergeCell ref="B3:B4"/>
    <mergeCell ref="C3:C4"/>
    <mergeCell ref="D3:D4"/>
    <mergeCell ref="E3:E4"/>
    <mergeCell ref="F23:F28"/>
    <mergeCell ref="F5:F10"/>
    <mergeCell ref="A8:A10"/>
    <mergeCell ref="A11:A13"/>
    <mergeCell ref="F11:F16"/>
    <mergeCell ref="A14:A16"/>
    <mergeCell ref="F17:F2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28"/>
  <sheetViews>
    <sheetView zoomScale="85" zoomScaleNormal="85" workbookViewId="0">
      <selection activeCell="C10" sqref="C10"/>
    </sheetView>
  </sheetViews>
  <sheetFormatPr defaultRowHeight="13.2" x14ac:dyDescent="0.25"/>
  <cols>
    <col min="1" max="1" width="5.6640625" customWidth="1"/>
    <col min="2" max="2" width="6.109375" bestFit="1" customWidth="1"/>
    <col min="3" max="3" width="20.6640625" customWidth="1"/>
    <col min="4" max="4" width="15.6640625" customWidth="1"/>
    <col min="5" max="5" width="25.6640625" customWidth="1"/>
  </cols>
  <sheetData>
    <row r="1" spans="1:8" ht="13.8" thickBot="1" x14ac:dyDescent="0.3"/>
    <row r="2" spans="1:8" s="1" customFormat="1" ht="48" customHeight="1" thickBot="1" x14ac:dyDescent="0.35">
      <c r="A2" s="3"/>
      <c r="B2" s="181" t="s">
        <v>43</v>
      </c>
      <c r="C2" s="182"/>
      <c r="D2" s="182"/>
      <c r="E2" s="183"/>
    </row>
    <row r="3" spans="1:8" s="1" customFormat="1" ht="17.25" customHeight="1" x14ac:dyDescent="0.3">
      <c r="A3" s="3"/>
      <c r="B3" s="184" t="s">
        <v>0</v>
      </c>
      <c r="C3" s="186" t="s">
        <v>1</v>
      </c>
      <c r="D3" s="188" t="s">
        <v>2</v>
      </c>
      <c r="E3" s="190" t="s">
        <v>8</v>
      </c>
    </row>
    <row r="4" spans="1:8" s="1" customFormat="1" ht="17.25" customHeight="1" thickBot="1" x14ac:dyDescent="0.35">
      <c r="A4" s="3"/>
      <c r="B4" s="185"/>
      <c r="C4" s="187"/>
      <c r="D4" s="189"/>
      <c r="E4" s="191"/>
    </row>
    <row r="5" spans="1:8" s="1" customFormat="1" ht="33.75" customHeight="1" thickBot="1" x14ac:dyDescent="0.25">
      <c r="A5" s="72"/>
      <c r="B5" s="73">
        <v>1</v>
      </c>
      <c r="C5" s="74" t="str">
        <f>třída!C5</f>
        <v>Kraus Bartoloměj</v>
      </c>
      <c r="D5" s="98" t="s">
        <v>18</v>
      </c>
      <c r="E5" s="106"/>
      <c r="F5" s="177" t="s">
        <v>39</v>
      </c>
    </row>
    <row r="6" spans="1:8" s="1" customFormat="1" ht="33.75" customHeight="1" thickBot="1" x14ac:dyDescent="0.25">
      <c r="A6" s="72"/>
      <c r="B6" s="75">
        <v>2</v>
      </c>
      <c r="C6" s="74" t="str">
        <f>třída!C6</f>
        <v>Novák Tobiáš</v>
      </c>
      <c r="D6" s="99" t="s">
        <v>18</v>
      </c>
      <c r="E6" s="107"/>
      <c r="F6" s="178"/>
    </row>
    <row r="7" spans="1:8" s="1" customFormat="1" ht="33.75" customHeight="1" thickBot="1" x14ac:dyDescent="0.25">
      <c r="A7" s="72"/>
      <c r="B7" s="75">
        <v>3</v>
      </c>
      <c r="C7" s="74" t="str">
        <f>třída!C7</f>
        <v>Havrda Martin</v>
      </c>
      <c r="D7" s="99" t="s">
        <v>21</v>
      </c>
      <c r="E7" s="107"/>
      <c r="F7" s="178"/>
    </row>
    <row r="8" spans="1:8" s="1" customFormat="1" ht="33.75" customHeight="1" thickBot="1" x14ac:dyDescent="0.25">
      <c r="A8" s="180"/>
      <c r="B8" s="75">
        <v>4</v>
      </c>
      <c r="C8" s="74" t="str">
        <f>třída!C8</f>
        <v>Baláž Pavel</v>
      </c>
      <c r="D8" s="99" t="s">
        <v>21</v>
      </c>
      <c r="E8" s="107"/>
      <c r="F8" s="178"/>
    </row>
    <row r="9" spans="1:8" s="1" customFormat="1" ht="33.75" customHeight="1" thickBot="1" x14ac:dyDescent="0.25">
      <c r="A9" s="180"/>
      <c r="B9" s="75">
        <v>5</v>
      </c>
      <c r="C9" s="74" t="str">
        <f>třída!C9</f>
        <v>Šťovíček Vít</v>
      </c>
      <c r="D9" s="99" t="s">
        <v>22</v>
      </c>
      <c r="E9" s="107"/>
      <c r="F9" s="178"/>
    </row>
    <row r="10" spans="1:8" s="1" customFormat="1" ht="33.75" customHeight="1" thickBot="1" x14ac:dyDescent="0.25">
      <c r="A10" s="180"/>
      <c r="B10" s="77">
        <v>6</v>
      </c>
      <c r="C10" s="74" t="str">
        <f>třída!C10</f>
        <v>Koloc David</v>
      </c>
      <c r="D10" s="100" t="s">
        <v>22</v>
      </c>
      <c r="E10" s="108"/>
      <c r="F10" s="179"/>
    </row>
    <row r="11" spans="1:8" s="1" customFormat="1" ht="33.75" customHeight="1" thickBot="1" x14ac:dyDescent="0.25">
      <c r="A11" s="180"/>
      <c r="B11" s="73">
        <v>7</v>
      </c>
      <c r="C11" s="74" t="str">
        <f>třída!C80</f>
        <v>Horáček Vojtěch</v>
      </c>
      <c r="D11" s="98" t="s">
        <v>18</v>
      </c>
      <c r="E11" s="109"/>
      <c r="F11" s="177" t="s">
        <v>40</v>
      </c>
    </row>
    <row r="12" spans="1:8" s="1" customFormat="1" ht="33.75" customHeight="1" thickBot="1" x14ac:dyDescent="0.25">
      <c r="A12" s="180"/>
      <c r="B12" s="75">
        <v>8</v>
      </c>
      <c r="C12" s="74" t="str">
        <f>třída!C81</f>
        <v>Regner Daniel</v>
      </c>
      <c r="D12" s="99" t="s">
        <v>18</v>
      </c>
      <c r="E12" s="110"/>
      <c r="F12" s="178"/>
    </row>
    <row r="13" spans="1:8" s="1" customFormat="1" ht="33.75" customHeight="1" thickBot="1" x14ac:dyDescent="0.25">
      <c r="A13" s="180"/>
      <c r="B13" s="75">
        <v>9</v>
      </c>
      <c r="C13" s="74" t="str">
        <f>třída!C82</f>
        <v>Sakajto Gabriel</v>
      </c>
      <c r="D13" s="99" t="s">
        <v>21</v>
      </c>
      <c r="E13" s="110"/>
      <c r="F13" s="178"/>
    </row>
    <row r="14" spans="1:8" s="1" customFormat="1" ht="33.75" customHeight="1" thickBot="1" x14ac:dyDescent="0.25">
      <c r="A14" s="180"/>
      <c r="B14" s="75">
        <v>10</v>
      </c>
      <c r="C14" s="74" t="str">
        <f>třída!C83</f>
        <v>Skalský Sebastian</v>
      </c>
      <c r="D14" s="99" t="s">
        <v>21</v>
      </c>
      <c r="E14" s="110"/>
      <c r="F14" s="178"/>
    </row>
    <row r="15" spans="1:8" s="1" customFormat="1" ht="33.75" customHeight="1" thickBot="1" x14ac:dyDescent="0.25">
      <c r="A15" s="180"/>
      <c r="B15" s="75">
        <v>11</v>
      </c>
      <c r="C15" s="74" t="str">
        <f>třída!C84</f>
        <v>Vlček Jakub</v>
      </c>
      <c r="D15" s="99" t="s">
        <v>22</v>
      </c>
      <c r="E15" s="110"/>
      <c r="F15" s="178"/>
    </row>
    <row r="16" spans="1:8" s="1" customFormat="1" ht="33.75" customHeight="1" thickBot="1" x14ac:dyDescent="0.3">
      <c r="A16" s="180"/>
      <c r="B16" s="77">
        <v>12</v>
      </c>
      <c r="C16" s="74" t="str">
        <f>třída!C85</f>
        <v>Stříbrný Tomáš</v>
      </c>
      <c r="D16" s="100" t="s">
        <v>22</v>
      </c>
      <c r="E16" s="111"/>
      <c r="F16" s="179"/>
      <c r="H16" s="2"/>
    </row>
    <row r="17" spans="1:6" s="1" customFormat="1" ht="33.75" customHeight="1" thickBot="1" x14ac:dyDescent="0.35">
      <c r="A17" s="8"/>
      <c r="B17" s="73">
        <v>13</v>
      </c>
      <c r="C17" s="74" t="str">
        <f>třída!C156</f>
        <v>Šobáň Vít</v>
      </c>
      <c r="D17" s="98" t="s">
        <v>18</v>
      </c>
      <c r="E17" s="109"/>
      <c r="F17" s="177" t="s">
        <v>41</v>
      </c>
    </row>
    <row r="18" spans="1:6" s="1" customFormat="1" ht="33.75" customHeight="1" thickBot="1" x14ac:dyDescent="0.35">
      <c r="A18" s="5"/>
      <c r="B18" s="75">
        <v>14</v>
      </c>
      <c r="C18" s="74" t="str">
        <f>třída!C157</f>
        <v>Piskač Milan</v>
      </c>
      <c r="D18" s="99" t="s">
        <v>18</v>
      </c>
      <c r="E18" s="110"/>
      <c r="F18" s="178"/>
    </row>
    <row r="19" spans="1:6" s="1" customFormat="1" ht="33.75" customHeight="1" thickBot="1" x14ac:dyDescent="0.35">
      <c r="A19" s="5"/>
      <c r="B19" s="75">
        <v>15</v>
      </c>
      <c r="C19" s="74" t="str">
        <f>třída!C158</f>
        <v>Farský Josef</v>
      </c>
      <c r="D19" s="99" t="s">
        <v>21</v>
      </c>
      <c r="E19" s="110"/>
      <c r="F19" s="178"/>
    </row>
    <row r="20" spans="1:6" s="1" customFormat="1" ht="33.75" customHeight="1" thickBot="1" x14ac:dyDescent="0.35">
      <c r="A20" s="5"/>
      <c r="B20" s="75">
        <v>16</v>
      </c>
      <c r="C20" s="74" t="str">
        <f>třída!C159</f>
        <v>Kovalenko Egor</v>
      </c>
      <c r="D20" s="99" t="s">
        <v>21</v>
      </c>
      <c r="E20" s="110"/>
      <c r="F20" s="178"/>
    </row>
    <row r="21" spans="1:6" s="1" customFormat="1" ht="33.75" customHeight="1" thickBot="1" x14ac:dyDescent="0.35">
      <c r="A21" s="5"/>
      <c r="B21" s="75">
        <v>17</v>
      </c>
      <c r="C21" s="74" t="str">
        <f>třída!C160</f>
        <v>Michal Kryštof</v>
      </c>
      <c r="D21" s="99" t="s">
        <v>22</v>
      </c>
      <c r="E21" s="110"/>
      <c r="F21" s="178"/>
    </row>
    <row r="22" spans="1:6" ht="33.75" customHeight="1" thickBot="1" x14ac:dyDescent="0.35">
      <c r="A22" s="3"/>
      <c r="B22" s="77">
        <v>18</v>
      </c>
      <c r="C22" s="74" t="str">
        <f>třída!C161</f>
        <v>Morávek Adam</v>
      </c>
      <c r="D22" s="100" t="s">
        <v>22</v>
      </c>
      <c r="E22" s="111"/>
      <c r="F22" s="179"/>
    </row>
    <row r="23" spans="1:6" ht="33.75" customHeight="1" thickBot="1" x14ac:dyDescent="0.35">
      <c r="A23" s="3"/>
      <c r="B23" s="73">
        <v>19</v>
      </c>
      <c r="C23" s="74" t="str">
        <f>třída!C232</f>
        <v>Sisr František</v>
      </c>
      <c r="D23" s="98" t="s">
        <v>18</v>
      </c>
      <c r="E23" s="109"/>
      <c r="F23" s="177" t="s">
        <v>42</v>
      </c>
    </row>
    <row r="24" spans="1:6" ht="33.75" customHeight="1" thickBot="1" x14ac:dyDescent="0.35">
      <c r="A24" s="3"/>
      <c r="B24" s="75">
        <v>20</v>
      </c>
      <c r="C24" s="74" t="str">
        <f>třída!C233</f>
        <v>Franc Sebastian</v>
      </c>
      <c r="D24" s="99" t="s">
        <v>18</v>
      </c>
      <c r="E24" s="110"/>
      <c r="F24" s="178"/>
    </row>
    <row r="25" spans="1:6" ht="33.75" customHeight="1" thickBot="1" x14ac:dyDescent="0.35">
      <c r="A25" s="3"/>
      <c r="B25" s="75">
        <v>21</v>
      </c>
      <c r="C25" s="74" t="str">
        <f>třída!C234</f>
        <v>Boch Tomáš</v>
      </c>
      <c r="D25" s="99" t="s">
        <v>21</v>
      </c>
      <c r="E25" s="110"/>
      <c r="F25" s="178"/>
    </row>
    <row r="26" spans="1:6" ht="33.75" customHeight="1" thickBot="1" x14ac:dyDescent="0.35">
      <c r="A26" s="3"/>
      <c r="B26" s="75">
        <v>22</v>
      </c>
      <c r="C26" s="74" t="str">
        <f>třída!C235</f>
        <v>Hassa Jan</v>
      </c>
      <c r="D26" s="99" t="s">
        <v>21</v>
      </c>
      <c r="E26" s="110"/>
      <c r="F26" s="178"/>
    </row>
    <row r="27" spans="1:6" ht="33.75" customHeight="1" thickBot="1" x14ac:dyDescent="0.35">
      <c r="A27" s="3"/>
      <c r="B27" s="75">
        <v>23</v>
      </c>
      <c r="C27" s="74" t="str">
        <f>třída!C236</f>
        <v>Trakal Petr</v>
      </c>
      <c r="D27" s="99" t="s">
        <v>22</v>
      </c>
      <c r="E27" s="110"/>
      <c r="F27" s="178"/>
    </row>
    <row r="28" spans="1:6" ht="33.75" customHeight="1" thickBot="1" x14ac:dyDescent="0.35">
      <c r="A28" s="3"/>
      <c r="B28" s="77">
        <v>24</v>
      </c>
      <c r="C28" s="74" t="str">
        <f>třída!C237</f>
        <v>Dolenský Daniel</v>
      </c>
      <c r="D28" s="100" t="s">
        <v>22</v>
      </c>
      <c r="E28" s="111"/>
      <c r="F28" s="179"/>
    </row>
  </sheetData>
  <mergeCells count="12">
    <mergeCell ref="B2:E2"/>
    <mergeCell ref="B3:B4"/>
    <mergeCell ref="C3:C4"/>
    <mergeCell ref="D3:D4"/>
    <mergeCell ref="E3:E4"/>
    <mergeCell ref="F5:F10"/>
    <mergeCell ref="F11:F16"/>
    <mergeCell ref="F17:F22"/>
    <mergeCell ref="F23:F28"/>
    <mergeCell ref="A8:A10"/>
    <mergeCell ref="A11:A13"/>
    <mergeCell ref="A14:A16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28"/>
  <sheetViews>
    <sheetView zoomScale="55" zoomScaleNormal="55" workbookViewId="0">
      <selection activeCell="C18" sqref="C18"/>
    </sheetView>
  </sheetViews>
  <sheetFormatPr defaultRowHeight="13.2" x14ac:dyDescent="0.25"/>
  <cols>
    <col min="1" max="1" width="5.6640625" customWidth="1"/>
    <col min="2" max="2" width="6.109375" bestFit="1" customWidth="1"/>
    <col min="3" max="3" width="20.6640625" customWidth="1"/>
    <col min="4" max="4" width="15.6640625" customWidth="1"/>
    <col min="5" max="5" width="25.6640625" customWidth="1"/>
  </cols>
  <sheetData>
    <row r="1" spans="1:8" ht="13.8" thickBot="1" x14ac:dyDescent="0.3"/>
    <row r="2" spans="1:8" s="1" customFormat="1" ht="48" customHeight="1" thickBot="1" x14ac:dyDescent="0.35">
      <c r="A2" s="3"/>
      <c r="B2" s="181" t="s">
        <v>44</v>
      </c>
      <c r="C2" s="182"/>
      <c r="D2" s="182"/>
      <c r="E2" s="183"/>
    </row>
    <row r="3" spans="1:8" s="1" customFormat="1" ht="17.25" customHeight="1" x14ac:dyDescent="0.3">
      <c r="A3" s="3"/>
      <c r="B3" s="184" t="s">
        <v>0</v>
      </c>
      <c r="C3" s="186" t="s">
        <v>1</v>
      </c>
      <c r="D3" s="188" t="s">
        <v>2</v>
      </c>
      <c r="E3" s="190" t="s">
        <v>8</v>
      </c>
    </row>
    <row r="4" spans="1:8" s="1" customFormat="1" ht="17.25" customHeight="1" thickBot="1" x14ac:dyDescent="0.35">
      <c r="A4" s="3"/>
      <c r="B4" s="185"/>
      <c r="C4" s="187"/>
      <c r="D4" s="189"/>
      <c r="E4" s="191"/>
    </row>
    <row r="5" spans="1:8" s="1" customFormat="1" ht="33.75" customHeight="1" thickBot="1" x14ac:dyDescent="0.25">
      <c r="A5" s="72"/>
      <c r="B5" s="73">
        <v>1</v>
      </c>
      <c r="C5" s="74" t="str">
        <f>třída!C42</f>
        <v>Fantová Nela</v>
      </c>
      <c r="D5" s="98" t="s">
        <v>18</v>
      </c>
      <c r="E5" s="106"/>
      <c r="F5" s="177" t="s">
        <v>39</v>
      </c>
    </row>
    <row r="6" spans="1:8" s="1" customFormat="1" ht="33.75" customHeight="1" thickBot="1" x14ac:dyDescent="0.25">
      <c r="A6" s="72"/>
      <c r="B6" s="75">
        <v>2</v>
      </c>
      <c r="C6" s="74" t="str">
        <f>třída!C43</f>
        <v>Šedová Amálie</v>
      </c>
      <c r="D6" s="99" t="s">
        <v>18</v>
      </c>
      <c r="E6" s="107"/>
      <c r="F6" s="178"/>
    </row>
    <row r="7" spans="1:8" s="1" customFormat="1" ht="33.75" customHeight="1" thickBot="1" x14ac:dyDescent="0.25">
      <c r="A7" s="72"/>
      <c r="B7" s="75">
        <v>3</v>
      </c>
      <c r="C7" s="74" t="str">
        <f>třída!C44</f>
        <v>Vanická Gita</v>
      </c>
      <c r="D7" s="99" t="s">
        <v>21</v>
      </c>
      <c r="E7" s="107"/>
      <c r="F7" s="178"/>
    </row>
    <row r="8" spans="1:8" s="1" customFormat="1" ht="33.75" customHeight="1" thickBot="1" x14ac:dyDescent="0.25">
      <c r="A8" s="180"/>
      <c r="B8" s="75">
        <v>4</v>
      </c>
      <c r="C8" s="74" t="str">
        <f>třída!C45</f>
        <v>Vacátková Markéta</v>
      </c>
      <c r="D8" s="99" t="s">
        <v>21</v>
      </c>
      <c r="E8" s="107"/>
      <c r="F8" s="178"/>
    </row>
    <row r="9" spans="1:8" s="1" customFormat="1" ht="33.75" customHeight="1" thickBot="1" x14ac:dyDescent="0.25">
      <c r="A9" s="180"/>
      <c r="B9" s="75">
        <v>5</v>
      </c>
      <c r="C9" s="74" t="str">
        <f>třída!C46</f>
        <v>Brádlová Justýna</v>
      </c>
      <c r="D9" s="99" t="s">
        <v>22</v>
      </c>
      <c r="E9" s="107"/>
      <c r="F9" s="178"/>
    </row>
    <row r="10" spans="1:8" s="1" customFormat="1" ht="33.75" customHeight="1" thickBot="1" x14ac:dyDescent="0.25">
      <c r="A10" s="180"/>
      <c r="B10" s="77">
        <v>6</v>
      </c>
      <c r="C10" s="74" t="str">
        <f>třída!C47</f>
        <v>Mašková Jana</v>
      </c>
      <c r="D10" s="100" t="s">
        <v>22</v>
      </c>
      <c r="E10" s="108"/>
      <c r="F10" s="179"/>
    </row>
    <row r="11" spans="1:8" s="1" customFormat="1" ht="33.75" customHeight="1" thickBot="1" x14ac:dyDescent="0.25">
      <c r="A11" s="180"/>
      <c r="B11" s="73">
        <v>7</v>
      </c>
      <c r="C11" s="74" t="str">
        <f>třída!C118</f>
        <v>Rambousková Nikol</v>
      </c>
      <c r="D11" s="98" t="s">
        <v>18</v>
      </c>
      <c r="E11" s="109"/>
      <c r="F11" s="177" t="s">
        <v>40</v>
      </c>
    </row>
    <row r="12" spans="1:8" s="1" customFormat="1" ht="33.75" customHeight="1" thickBot="1" x14ac:dyDescent="0.25">
      <c r="A12" s="180"/>
      <c r="B12" s="75">
        <v>8</v>
      </c>
      <c r="C12" s="74" t="str">
        <f>třída!C119</f>
        <v>Podroužková Daniela</v>
      </c>
      <c r="D12" s="99" t="s">
        <v>18</v>
      </c>
      <c r="E12" s="110"/>
      <c r="F12" s="178"/>
    </row>
    <row r="13" spans="1:8" s="1" customFormat="1" ht="33.75" customHeight="1" thickBot="1" x14ac:dyDescent="0.25">
      <c r="A13" s="180"/>
      <c r="B13" s="75">
        <v>9</v>
      </c>
      <c r="C13" s="74" t="str">
        <f>třída!C120</f>
        <v>Veleová Eliška</v>
      </c>
      <c r="D13" s="99" t="s">
        <v>21</v>
      </c>
      <c r="E13" s="110"/>
      <c r="F13" s="178"/>
    </row>
    <row r="14" spans="1:8" s="1" customFormat="1" ht="33.75" customHeight="1" thickBot="1" x14ac:dyDescent="0.25">
      <c r="A14" s="180"/>
      <c r="B14" s="75">
        <v>10</v>
      </c>
      <c r="C14" s="74" t="str">
        <f>třída!C121</f>
        <v>Brožová Marie</v>
      </c>
      <c r="D14" s="99" t="s">
        <v>21</v>
      </c>
      <c r="E14" s="110"/>
      <c r="F14" s="178"/>
    </row>
    <row r="15" spans="1:8" s="1" customFormat="1" ht="33.75" customHeight="1" thickBot="1" x14ac:dyDescent="0.25">
      <c r="A15" s="180"/>
      <c r="B15" s="75">
        <v>11</v>
      </c>
      <c r="C15" s="74" t="str">
        <f>třída!C122</f>
        <v>Šviková Barbora</v>
      </c>
      <c r="D15" s="99" t="s">
        <v>22</v>
      </c>
      <c r="E15" s="110"/>
      <c r="F15" s="178"/>
    </row>
    <row r="16" spans="1:8" s="1" customFormat="1" ht="33.75" customHeight="1" thickBot="1" x14ac:dyDescent="0.3">
      <c r="A16" s="180"/>
      <c r="B16" s="77">
        <v>12</v>
      </c>
      <c r="C16" s="74" t="str">
        <f>třída!C123</f>
        <v>Pelcová Michaela</v>
      </c>
      <c r="D16" s="100" t="s">
        <v>22</v>
      </c>
      <c r="E16" s="111"/>
      <c r="F16" s="179"/>
      <c r="H16" s="2"/>
    </row>
    <row r="17" spans="1:6" s="1" customFormat="1" ht="33.75" customHeight="1" thickBot="1" x14ac:dyDescent="0.35">
      <c r="A17" s="8"/>
      <c r="B17" s="73">
        <v>13</v>
      </c>
      <c r="C17" s="74" t="str">
        <f>třída!C194</f>
        <v>Krausová Marta</v>
      </c>
      <c r="D17" s="98" t="s">
        <v>18</v>
      </c>
      <c r="E17" s="109"/>
      <c r="F17" s="177" t="s">
        <v>41</v>
      </c>
    </row>
    <row r="18" spans="1:6" s="1" customFormat="1" ht="33.75" customHeight="1" thickBot="1" x14ac:dyDescent="0.35">
      <c r="A18" s="5"/>
      <c r="B18" s="75">
        <v>14</v>
      </c>
      <c r="C18" s="74" t="str">
        <f>třída!C195</f>
        <v>Václavíková Eliška</v>
      </c>
      <c r="D18" s="99" t="s">
        <v>18</v>
      </c>
      <c r="E18" s="110"/>
      <c r="F18" s="178"/>
    </row>
    <row r="19" spans="1:6" s="1" customFormat="1" ht="33.75" customHeight="1" thickBot="1" x14ac:dyDescent="0.35">
      <c r="A19" s="5"/>
      <c r="B19" s="75">
        <v>15</v>
      </c>
      <c r="C19" s="74" t="str">
        <f>třída!C196</f>
        <v>Zahrádková Štěpánka</v>
      </c>
      <c r="D19" s="99" t="s">
        <v>21</v>
      </c>
      <c r="E19" s="110"/>
      <c r="F19" s="178"/>
    </row>
    <row r="20" spans="1:6" s="1" customFormat="1" ht="33.75" customHeight="1" thickBot="1" x14ac:dyDescent="0.35">
      <c r="A20" s="5"/>
      <c r="B20" s="75">
        <v>16</v>
      </c>
      <c r="C20" s="74" t="str">
        <f>třída!C197</f>
        <v>Pospíšilová Leona</v>
      </c>
      <c r="D20" s="99" t="s">
        <v>21</v>
      </c>
      <c r="E20" s="110"/>
      <c r="F20" s="178"/>
    </row>
    <row r="21" spans="1:6" s="1" customFormat="1" ht="33.75" customHeight="1" thickBot="1" x14ac:dyDescent="0.35">
      <c r="A21" s="5"/>
      <c r="B21" s="75">
        <v>17</v>
      </c>
      <c r="C21" s="74" t="str">
        <f>třída!C198</f>
        <v>Buriánková Adéla</v>
      </c>
      <c r="D21" s="99" t="s">
        <v>22</v>
      </c>
      <c r="E21" s="110"/>
      <c r="F21" s="178"/>
    </row>
    <row r="22" spans="1:6" ht="33.75" customHeight="1" thickBot="1" x14ac:dyDescent="0.35">
      <c r="A22" s="3"/>
      <c r="B22" s="77">
        <v>18</v>
      </c>
      <c r="C22" s="74" t="str">
        <f>třída!C199</f>
        <v>Plívová Anna</v>
      </c>
      <c r="D22" s="100" t="s">
        <v>22</v>
      </c>
      <c r="E22" s="111"/>
      <c r="F22" s="179"/>
    </row>
    <row r="23" spans="1:6" ht="33.75" customHeight="1" thickBot="1" x14ac:dyDescent="0.35">
      <c r="A23" s="3"/>
      <c r="B23" s="73">
        <v>19</v>
      </c>
      <c r="C23" s="74" t="str">
        <f>třída!C270</f>
        <v>Kufnerová Kateřina</v>
      </c>
      <c r="D23" s="98" t="s">
        <v>18</v>
      </c>
      <c r="E23" s="109"/>
      <c r="F23" s="177" t="s">
        <v>42</v>
      </c>
    </row>
    <row r="24" spans="1:6" ht="33.75" customHeight="1" thickBot="1" x14ac:dyDescent="0.35">
      <c r="A24" s="3"/>
      <c r="B24" s="75">
        <v>20</v>
      </c>
      <c r="C24" s="74" t="str">
        <f>třída!C271</f>
        <v>Mazánková Eva</v>
      </c>
      <c r="D24" s="99" t="s">
        <v>18</v>
      </c>
      <c r="E24" s="110"/>
      <c r="F24" s="178"/>
    </row>
    <row r="25" spans="1:6" ht="33.75" customHeight="1" thickBot="1" x14ac:dyDescent="0.35">
      <c r="A25" s="3"/>
      <c r="B25" s="75">
        <v>21</v>
      </c>
      <c r="C25" s="74" t="str">
        <f>třída!C272</f>
        <v>Medková Michaela</v>
      </c>
      <c r="D25" s="99" t="s">
        <v>21</v>
      </c>
      <c r="E25" s="110"/>
      <c r="F25" s="178"/>
    </row>
    <row r="26" spans="1:6" ht="33.75" customHeight="1" thickBot="1" x14ac:dyDescent="0.35">
      <c r="A26" s="3"/>
      <c r="B26" s="75">
        <v>22</v>
      </c>
      <c r="C26" s="74" t="str">
        <f>třída!C273</f>
        <v>Borešová Markéta</v>
      </c>
      <c r="D26" s="99" t="s">
        <v>21</v>
      </c>
      <c r="E26" s="110"/>
      <c r="F26" s="178"/>
    </row>
    <row r="27" spans="1:6" ht="33.75" customHeight="1" thickBot="1" x14ac:dyDescent="0.35">
      <c r="A27" s="3"/>
      <c r="B27" s="75">
        <v>23</v>
      </c>
      <c r="C27" s="74" t="str">
        <f>třída!C274</f>
        <v>Šámalová Tereza</v>
      </c>
      <c r="D27" s="99" t="s">
        <v>22</v>
      </c>
      <c r="E27" s="110"/>
      <c r="F27" s="178"/>
    </row>
    <row r="28" spans="1:6" ht="33.75" customHeight="1" thickBot="1" x14ac:dyDescent="0.35">
      <c r="A28" s="3"/>
      <c r="B28" s="77">
        <v>24</v>
      </c>
      <c r="C28" s="74" t="str">
        <f>třída!C275</f>
        <v>Syrovátková Karolína</v>
      </c>
      <c r="D28" s="100" t="s">
        <v>22</v>
      </c>
      <c r="E28" s="111"/>
      <c r="F28" s="179"/>
    </row>
  </sheetData>
  <mergeCells count="12">
    <mergeCell ref="B2:E2"/>
    <mergeCell ref="B3:B4"/>
    <mergeCell ref="C3:C4"/>
    <mergeCell ref="D3:D4"/>
    <mergeCell ref="E3:E4"/>
    <mergeCell ref="F23:F28"/>
    <mergeCell ref="F5:F10"/>
    <mergeCell ref="A8:A10"/>
    <mergeCell ref="A11:A13"/>
    <mergeCell ref="F11:F16"/>
    <mergeCell ref="A14:A16"/>
    <mergeCell ref="F17:F2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J28"/>
  <sheetViews>
    <sheetView zoomScale="55" zoomScaleNormal="55" workbookViewId="0">
      <selection activeCell="C6" sqref="C6"/>
    </sheetView>
  </sheetViews>
  <sheetFormatPr defaultRowHeight="13.2" x14ac:dyDescent="0.25"/>
  <cols>
    <col min="1" max="1" width="5.6640625" customWidth="1"/>
    <col min="2" max="2" width="6.109375" bestFit="1" customWidth="1"/>
    <col min="3" max="3" width="20.6640625" customWidth="1"/>
    <col min="4" max="7" width="15.6640625" customWidth="1"/>
  </cols>
  <sheetData>
    <row r="1" spans="1:10" ht="13.8" thickBot="1" x14ac:dyDescent="0.3"/>
    <row r="2" spans="1:10" s="1" customFormat="1" ht="48" customHeight="1" thickBot="1" x14ac:dyDescent="0.35">
      <c r="A2" s="3"/>
      <c r="B2" s="181" t="s">
        <v>55</v>
      </c>
      <c r="C2" s="182"/>
      <c r="D2" s="182"/>
      <c r="E2" s="193"/>
      <c r="F2" s="193"/>
      <c r="G2" s="194"/>
    </row>
    <row r="3" spans="1:10" s="1" customFormat="1" ht="17.25" customHeight="1" x14ac:dyDescent="0.3">
      <c r="A3" s="3"/>
      <c r="B3" s="184" t="s">
        <v>0</v>
      </c>
      <c r="C3" s="186" t="s">
        <v>1</v>
      </c>
      <c r="D3" s="188" t="s">
        <v>2</v>
      </c>
      <c r="E3" s="192" t="s">
        <v>8</v>
      </c>
      <c r="F3" s="197" t="s">
        <v>8</v>
      </c>
      <c r="G3" s="195" t="s">
        <v>8</v>
      </c>
    </row>
    <row r="4" spans="1:10" s="1" customFormat="1" ht="17.25" customHeight="1" thickBot="1" x14ac:dyDescent="0.35">
      <c r="A4" s="3"/>
      <c r="B4" s="185"/>
      <c r="C4" s="187"/>
      <c r="D4" s="189"/>
      <c r="E4" s="185"/>
      <c r="F4" s="187"/>
      <c r="G4" s="196"/>
    </row>
    <row r="5" spans="1:10" s="1" customFormat="1" ht="33.75" customHeight="1" thickBot="1" x14ac:dyDescent="0.25">
      <c r="A5" s="72"/>
      <c r="B5" s="73">
        <v>1</v>
      </c>
      <c r="C5" s="74" t="str">
        <f>třída!C17</f>
        <v>Ráž Jáchym</v>
      </c>
      <c r="D5" s="98" t="s">
        <v>18</v>
      </c>
      <c r="E5" s="104"/>
      <c r="F5" s="79"/>
      <c r="G5" s="105"/>
      <c r="H5" s="177" t="s">
        <v>39</v>
      </c>
    </row>
    <row r="6" spans="1:10" s="1" customFormat="1" ht="33.75" customHeight="1" thickBot="1" x14ac:dyDescent="0.25">
      <c r="A6" s="72"/>
      <c r="B6" s="75">
        <v>2</v>
      </c>
      <c r="C6" s="74" t="str">
        <f>třída!C18</f>
        <v>Nguien Tomáš</v>
      </c>
      <c r="D6" s="99" t="s">
        <v>18</v>
      </c>
      <c r="E6" s="102"/>
      <c r="F6" s="76"/>
      <c r="G6" s="91"/>
      <c r="H6" s="178"/>
    </row>
    <row r="7" spans="1:10" s="1" customFormat="1" ht="33.75" customHeight="1" thickBot="1" x14ac:dyDescent="0.25">
      <c r="A7" s="72"/>
      <c r="B7" s="75">
        <v>3</v>
      </c>
      <c r="C7" s="74" t="str">
        <f>třída!C19</f>
        <v>Havrda Martin</v>
      </c>
      <c r="D7" s="99" t="s">
        <v>21</v>
      </c>
      <c r="E7" s="102"/>
      <c r="F7" s="76"/>
      <c r="G7" s="91"/>
      <c r="H7" s="178"/>
    </row>
    <row r="8" spans="1:10" s="1" customFormat="1" ht="33.75" customHeight="1" thickBot="1" x14ac:dyDescent="0.25">
      <c r="A8" s="180"/>
      <c r="B8" s="75">
        <v>4</v>
      </c>
      <c r="C8" s="74" t="str">
        <f>třída!C20</f>
        <v>Geci Daniel</v>
      </c>
      <c r="D8" s="99" t="s">
        <v>21</v>
      </c>
      <c r="E8" s="102"/>
      <c r="F8" s="76"/>
      <c r="G8" s="91"/>
      <c r="H8" s="178"/>
    </row>
    <row r="9" spans="1:10" s="1" customFormat="1" ht="33.75" customHeight="1" thickBot="1" x14ac:dyDescent="0.25">
      <c r="A9" s="180"/>
      <c r="B9" s="75">
        <v>5</v>
      </c>
      <c r="C9" s="74" t="str">
        <f>třída!C21</f>
        <v>Weishaupt Vít</v>
      </c>
      <c r="D9" s="99" t="s">
        <v>22</v>
      </c>
      <c r="E9" s="102"/>
      <c r="F9" s="76"/>
      <c r="G9" s="91"/>
      <c r="H9" s="178"/>
    </row>
    <row r="10" spans="1:10" s="1" customFormat="1" ht="33.75" customHeight="1" thickBot="1" x14ac:dyDescent="0.25">
      <c r="A10" s="180"/>
      <c r="B10" s="77">
        <v>6</v>
      </c>
      <c r="C10" s="74" t="str">
        <f>třída!C22</f>
        <v>Koloc David</v>
      </c>
      <c r="D10" s="100" t="s">
        <v>22</v>
      </c>
      <c r="E10" s="103"/>
      <c r="F10" s="78"/>
      <c r="G10" s="92"/>
      <c r="H10" s="179"/>
    </row>
    <row r="11" spans="1:10" s="1" customFormat="1" ht="33.75" customHeight="1" thickBot="1" x14ac:dyDescent="0.25">
      <c r="A11" s="180"/>
      <c r="B11" s="73">
        <v>7</v>
      </c>
      <c r="C11" s="74" t="str">
        <f>třída!C92</f>
        <v>Horáček Vojtěch</v>
      </c>
      <c r="D11" s="98" t="s">
        <v>18</v>
      </c>
      <c r="E11" s="101"/>
      <c r="F11" s="74"/>
      <c r="G11" s="93"/>
      <c r="H11" s="177" t="s">
        <v>40</v>
      </c>
    </row>
    <row r="12" spans="1:10" s="1" customFormat="1" ht="33.75" customHeight="1" thickBot="1" x14ac:dyDescent="0.25">
      <c r="A12" s="180"/>
      <c r="B12" s="75">
        <v>8</v>
      </c>
      <c r="C12" s="74" t="str">
        <f>třída!C93</f>
        <v>Regner Daniel</v>
      </c>
      <c r="D12" s="99" t="s">
        <v>18</v>
      </c>
      <c r="E12" s="102"/>
      <c r="F12" s="76"/>
      <c r="G12" s="94"/>
      <c r="H12" s="178"/>
    </row>
    <row r="13" spans="1:10" s="1" customFormat="1" ht="33.75" customHeight="1" thickBot="1" x14ac:dyDescent="0.25">
      <c r="A13" s="180"/>
      <c r="B13" s="75">
        <v>9</v>
      </c>
      <c r="C13" s="74" t="str">
        <f>třída!C94</f>
        <v>Skalský Sebastian</v>
      </c>
      <c r="D13" s="99" t="s">
        <v>21</v>
      </c>
      <c r="E13" s="102"/>
      <c r="F13" s="76"/>
      <c r="G13" s="94"/>
      <c r="H13" s="178"/>
    </row>
    <row r="14" spans="1:10" s="1" customFormat="1" ht="33.75" customHeight="1" thickBot="1" x14ac:dyDescent="0.25">
      <c r="A14" s="180"/>
      <c r="B14" s="75">
        <v>10</v>
      </c>
      <c r="C14" s="74" t="str">
        <f>třída!C95</f>
        <v>Blažek Filip</v>
      </c>
      <c r="D14" s="99" t="s">
        <v>21</v>
      </c>
      <c r="E14" s="102"/>
      <c r="F14" s="76"/>
      <c r="G14" s="94"/>
      <c r="H14" s="178"/>
    </row>
    <row r="15" spans="1:10" s="1" customFormat="1" ht="33.75" customHeight="1" thickBot="1" x14ac:dyDescent="0.25">
      <c r="A15" s="180"/>
      <c r="B15" s="75">
        <v>11</v>
      </c>
      <c r="C15" s="74" t="str">
        <f>třída!C96</f>
        <v>Janočko Petr</v>
      </c>
      <c r="D15" s="99" t="s">
        <v>22</v>
      </c>
      <c r="E15" s="102"/>
      <c r="F15" s="76"/>
      <c r="G15" s="94"/>
      <c r="H15" s="178"/>
    </row>
    <row r="16" spans="1:10" s="1" customFormat="1" ht="33.75" customHeight="1" thickBot="1" x14ac:dyDescent="0.3">
      <c r="A16" s="180"/>
      <c r="B16" s="77">
        <v>12</v>
      </c>
      <c r="C16" s="74" t="str">
        <f>třída!C97</f>
        <v>Stříbrný Tomáš</v>
      </c>
      <c r="D16" s="100" t="s">
        <v>22</v>
      </c>
      <c r="E16" s="103"/>
      <c r="F16" s="78"/>
      <c r="G16" s="95"/>
      <c r="H16" s="179"/>
      <c r="J16" s="2"/>
    </row>
    <row r="17" spans="1:8" s="1" customFormat="1" ht="33.75" customHeight="1" thickBot="1" x14ac:dyDescent="0.35">
      <c r="A17" s="8"/>
      <c r="B17" s="73">
        <v>13</v>
      </c>
      <c r="C17" s="74" t="str">
        <f>třída!C168</f>
        <v>Rausch Samuel</v>
      </c>
      <c r="D17" s="98" t="s">
        <v>18</v>
      </c>
      <c r="E17" s="101"/>
      <c r="F17" s="74"/>
      <c r="G17" s="93"/>
      <c r="H17" s="177" t="s">
        <v>41</v>
      </c>
    </row>
    <row r="18" spans="1:8" s="1" customFormat="1" ht="33.75" customHeight="1" thickBot="1" x14ac:dyDescent="0.35">
      <c r="A18" s="5"/>
      <c r="B18" s="75">
        <v>14</v>
      </c>
      <c r="C18" s="74" t="str">
        <f>třída!C169</f>
        <v>Piskač Milan</v>
      </c>
      <c r="D18" s="99" t="s">
        <v>18</v>
      </c>
      <c r="E18" s="102"/>
      <c r="F18" s="76"/>
      <c r="G18" s="94"/>
      <c r="H18" s="178"/>
    </row>
    <row r="19" spans="1:8" s="1" customFormat="1" ht="33.75" customHeight="1" thickBot="1" x14ac:dyDescent="0.35">
      <c r="A19" s="5"/>
      <c r="B19" s="75">
        <v>15</v>
      </c>
      <c r="C19" s="74" t="str">
        <f>třída!C170</f>
        <v>Maltsev Danyl</v>
      </c>
      <c r="D19" s="99" t="s">
        <v>21</v>
      </c>
      <c r="E19" s="102"/>
      <c r="F19" s="76"/>
      <c r="G19" s="94"/>
      <c r="H19" s="178"/>
    </row>
    <row r="20" spans="1:8" s="1" customFormat="1" ht="33.75" customHeight="1" thickBot="1" x14ac:dyDescent="0.35">
      <c r="A20" s="5"/>
      <c r="B20" s="75">
        <v>16</v>
      </c>
      <c r="C20" s="74" t="str">
        <f>třída!C171</f>
        <v>Kovalenko Egor</v>
      </c>
      <c r="D20" s="99" t="s">
        <v>21</v>
      </c>
      <c r="E20" s="102"/>
      <c r="F20" s="76"/>
      <c r="G20" s="94"/>
      <c r="H20" s="178"/>
    </row>
    <row r="21" spans="1:8" s="1" customFormat="1" ht="33.75" customHeight="1" thickBot="1" x14ac:dyDescent="0.35">
      <c r="A21" s="5"/>
      <c r="B21" s="75">
        <v>17</v>
      </c>
      <c r="C21" s="74" t="str">
        <f>třída!C172</f>
        <v>Michal Kryštof</v>
      </c>
      <c r="D21" s="99" t="s">
        <v>22</v>
      </c>
      <c r="E21" s="102"/>
      <c r="F21" s="76"/>
      <c r="G21" s="94"/>
      <c r="H21" s="178"/>
    </row>
    <row r="22" spans="1:8" ht="33.75" customHeight="1" thickBot="1" x14ac:dyDescent="0.35">
      <c r="A22" s="3"/>
      <c r="B22" s="77">
        <v>18</v>
      </c>
      <c r="C22" s="74" t="str">
        <f>třída!C173</f>
        <v>Tvrdík Vojtěch</v>
      </c>
      <c r="D22" s="100" t="s">
        <v>22</v>
      </c>
      <c r="E22" s="103"/>
      <c r="F22" s="78"/>
      <c r="G22" s="95"/>
      <c r="H22" s="179"/>
    </row>
    <row r="23" spans="1:8" ht="33.75" customHeight="1" thickBot="1" x14ac:dyDescent="0.35">
      <c r="A23" s="3"/>
      <c r="B23" s="73">
        <v>19</v>
      </c>
      <c r="C23" s="74" t="str">
        <f>třída!C244</f>
        <v>Regner Filip</v>
      </c>
      <c r="D23" s="98" t="s">
        <v>18</v>
      </c>
      <c r="E23" s="101"/>
      <c r="F23" s="74"/>
      <c r="G23" s="93"/>
      <c r="H23" s="177" t="s">
        <v>42</v>
      </c>
    </row>
    <row r="24" spans="1:8" ht="33.75" customHeight="1" thickBot="1" x14ac:dyDescent="0.35">
      <c r="A24" s="3"/>
      <c r="B24" s="75">
        <v>20</v>
      </c>
      <c r="C24" s="74" t="str">
        <f>třída!C245</f>
        <v>Podzimek Kryštof</v>
      </c>
      <c r="D24" s="99" t="s">
        <v>18</v>
      </c>
      <c r="E24" s="102"/>
      <c r="F24" s="76"/>
      <c r="G24" s="94"/>
      <c r="H24" s="178"/>
    </row>
    <row r="25" spans="1:8" ht="33.75" customHeight="1" thickBot="1" x14ac:dyDescent="0.35">
      <c r="A25" s="3"/>
      <c r="B25" s="75">
        <v>21</v>
      </c>
      <c r="C25" s="74" t="str">
        <f>třída!C246</f>
        <v>Linek Matyáš</v>
      </c>
      <c r="D25" s="99" t="s">
        <v>21</v>
      </c>
      <c r="E25" s="102"/>
      <c r="F25" s="76"/>
      <c r="G25" s="94"/>
      <c r="H25" s="178"/>
    </row>
    <row r="26" spans="1:8" ht="33.75" customHeight="1" thickBot="1" x14ac:dyDescent="0.35">
      <c r="A26" s="3"/>
      <c r="B26" s="75">
        <v>22</v>
      </c>
      <c r="C26" s="74" t="str">
        <f>třída!C247</f>
        <v>Hassa Jan</v>
      </c>
      <c r="D26" s="99" t="s">
        <v>21</v>
      </c>
      <c r="E26" s="102"/>
      <c r="F26" s="76"/>
      <c r="G26" s="94"/>
      <c r="H26" s="178"/>
    </row>
    <row r="27" spans="1:8" ht="33.75" customHeight="1" thickBot="1" x14ac:dyDescent="0.35">
      <c r="A27" s="3"/>
      <c r="B27" s="75">
        <v>23</v>
      </c>
      <c r="C27" s="74" t="str">
        <f>třída!C248</f>
        <v>Kyloušek Daniel</v>
      </c>
      <c r="D27" s="99" t="s">
        <v>22</v>
      </c>
      <c r="E27" s="102"/>
      <c r="F27" s="76"/>
      <c r="G27" s="94"/>
      <c r="H27" s="178"/>
    </row>
    <row r="28" spans="1:8" ht="33.75" customHeight="1" thickBot="1" x14ac:dyDescent="0.35">
      <c r="A28" s="3"/>
      <c r="B28" s="77">
        <v>24</v>
      </c>
      <c r="C28" s="74" t="str">
        <f>třída!C249</f>
        <v>Trakal Petr</v>
      </c>
      <c r="D28" s="100" t="s">
        <v>22</v>
      </c>
      <c r="E28" s="103"/>
      <c r="F28" s="78"/>
      <c r="G28" s="95"/>
      <c r="H28" s="179"/>
    </row>
  </sheetData>
  <mergeCells count="14">
    <mergeCell ref="B2:G2"/>
    <mergeCell ref="B3:B4"/>
    <mergeCell ref="C3:C4"/>
    <mergeCell ref="D3:D4"/>
    <mergeCell ref="G3:G4"/>
    <mergeCell ref="F3:F4"/>
    <mergeCell ref="H23:H28"/>
    <mergeCell ref="E3:E4"/>
    <mergeCell ref="H5:H10"/>
    <mergeCell ref="A8:A10"/>
    <mergeCell ref="A11:A13"/>
    <mergeCell ref="H11:H16"/>
    <mergeCell ref="A14:A16"/>
    <mergeCell ref="H17:H2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J28"/>
  <sheetViews>
    <sheetView zoomScale="55" zoomScaleNormal="55" workbookViewId="0">
      <selection activeCell="Q20" sqref="Q20"/>
    </sheetView>
  </sheetViews>
  <sheetFormatPr defaultRowHeight="13.2" x14ac:dyDescent="0.25"/>
  <cols>
    <col min="1" max="1" width="5.6640625" customWidth="1"/>
    <col min="2" max="2" width="6.109375" bestFit="1" customWidth="1"/>
    <col min="3" max="3" width="20.6640625" customWidth="1"/>
    <col min="4" max="7" width="15.6640625" customWidth="1"/>
  </cols>
  <sheetData>
    <row r="1" spans="1:10" ht="13.8" thickBot="1" x14ac:dyDescent="0.3"/>
    <row r="2" spans="1:10" s="1" customFormat="1" ht="48" customHeight="1" thickBot="1" x14ac:dyDescent="0.35">
      <c r="A2" s="3"/>
      <c r="B2" s="181" t="s">
        <v>56</v>
      </c>
      <c r="C2" s="182"/>
      <c r="D2" s="182"/>
      <c r="E2" s="193"/>
      <c r="F2" s="193"/>
      <c r="G2" s="194"/>
    </row>
    <row r="3" spans="1:10" s="1" customFormat="1" ht="17.25" customHeight="1" x14ac:dyDescent="0.3">
      <c r="A3" s="3"/>
      <c r="B3" s="184" t="s">
        <v>0</v>
      </c>
      <c r="C3" s="186" t="s">
        <v>1</v>
      </c>
      <c r="D3" s="188" t="s">
        <v>2</v>
      </c>
      <c r="E3" s="192" t="s">
        <v>8</v>
      </c>
      <c r="F3" s="197" t="s">
        <v>8</v>
      </c>
      <c r="G3" s="195" t="s">
        <v>8</v>
      </c>
    </row>
    <row r="4" spans="1:10" s="1" customFormat="1" ht="17.25" customHeight="1" thickBot="1" x14ac:dyDescent="0.35">
      <c r="A4" s="3"/>
      <c r="B4" s="185"/>
      <c r="C4" s="187"/>
      <c r="D4" s="189"/>
      <c r="E4" s="185"/>
      <c r="F4" s="187"/>
      <c r="G4" s="196"/>
    </row>
    <row r="5" spans="1:10" s="1" customFormat="1" ht="33.75" customHeight="1" thickBot="1" x14ac:dyDescent="0.25">
      <c r="A5" s="72"/>
      <c r="B5" s="73">
        <v>1</v>
      </c>
      <c r="C5" s="74" t="str">
        <f>třída!C54</f>
        <v>Hrubá Elen</v>
      </c>
      <c r="D5" s="98" t="s">
        <v>18</v>
      </c>
      <c r="E5" s="104"/>
      <c r="F5" s="79"/>
      <c r="G5" s="105"/>
      <c r="H5" s="198" t="s">
        <v>39</v>
      </c>
    </row>
    <row r="6" spans="1:10" s="1" customFormat="1" ht="33.75" customHeight="1" thickBot="1" x14ac:dyDescent="0.25">
      <c r="A6" s="72"/>
      <c r="B6" s="75">
        <v>2</v>
      </c>
      <c r="C6" s="74" t="str">
        <f>třída!C55</f>
        <v>Maturová Michaela</v>
      </c>
      <c r="D6" s="99" t="s">
        <v>18</v>
      </c>
      <c r="E6" s="102"/>
      <c r="F6" s="76"/>
      <c r="G6" s="91"/>
      <c r="H6" s="199"/>
    </row>
    <row r="7" spans="1:10" s="1" customFormat="1" ht="33.75" customHeight="1" thickBot="1" x14ac:dyDescent="0.25">
      <c r="A7" s="72"/>
      <c r="B7" s="75">
        <v>3</v>
      </c>
      <c r="C7" s="74" t="str">
        <f>třída!C56</f>
        <v>Popková Veronika</v>
      </c>
      <c r="D7" s="99" t="s">
        <v>21</v>
      </c>
      <c r="E7" s="102"/>
      <c r="F7" s="76"/>
      <c r="G7" s="91"/>
      <c r="H7" s="199"/>
    </row>
    <row r="8" spans="1:10" s="1" customFormat="1" ht="33.75" customHeight="1" thickBot="1" x14ac:dyDescent="0.25">
      <c r="A8" s="180"/>
      <c r="B8" s="75">
        <v>4</v>
      </c>
      <c r="C8" s="74" t="str">
        <f>třída!C57</f>
        <v>Konstantynova Alisa</v>
      </c>
      <c r="D8" s="99" t="s">
        <v>21</v>
      </c>
      <c r="E8" s="102"/>
      <c r="F8" s="76"/>
      <c r="G8" s="91"/>
      <c r="H8" s="199"/>
    </row>
    <row r="9" spans="1:10" s="1" customFormat="1" ht="33.75" customHeight="1" thickBot="1" x14ac:dyDescent="0.25">
      <c r="A9" s="180"/>
      <c r="B9" s="75">
        <v>5</v>
      </c>
      <c r="C9" s="74" t="str">
        <f>třída!C58</f>
        <v>Kosová Anna</v>
      </c>
      <c r="D9" s="99" t="s">
        <v>22</v>
      </c>
      <c r="E9" s="102"/>
      <c r="F9" s="76"/>
      <c r="G9" s="91"/>
      <c r="H9" s="199"/>
    </row>
    <row r="10" spans="1:10" s="1" customFormat="1" ht="33.75" customHeight="1" thickBot="1" x14ac:dyDescent="0.25">
      <c r="A10" s="180"/>
      <c r="B10" s="77">
        <v>6</v>
      </c>
      <c r="C10" s="74" t="str">
        <f>třída!C59</f>
        <v>Brádlová Justýna</v>
      </c>
      <c r="D10" s="100" t="s">
        <v>22</v>
      </c>
      <c r="E10" s="103"/>
      <c r="F10" s="78"/>
      <c r="G10" s="92"/>
      <c r="H10" s="200"/>
    </row>
    <row r="11" spans="1:10" s="1" customFormat="1" ht="33.75" customHeight="1" thickBot="1" x14ac:dyDescent="0.25">
      <c r="A11" s="180"/>
      <c r="B11" s="73">
        <v>7</v>
      </c>
      <c r="C11" s="74" t="str">
        <f>třída!C130</f>
        <v>Tran Adéla</v>
      </c>
      <c r="D11" s="98" t="s">
        <v>18</v>
      </c>
      <c r="E11" s="101"/>
      <c r="F11" s="74"/>
      <c r="G11" s="93"/>
      <c r="H11" s="198" t="s">
        <v>40</v>
      </c>
    </row>
    <row r="12" spans="1:10" s="1" customFormat="1" ht="33.75" customHeight="1" thickBot="1" x14ac:dyDescent="0.25">
      <c r="A12" s="180"/>
      <c r="B12" s="75">
        <v>8</v>
      </c>
      <c r="C12" s="74" t="str">
        <f>třída!C131</f>
        <v>Rambousková</v>
      </c>
      <c r="D12" s="99" t="s">
        <v>18</v>
      </c>
      <c r="E12" s="102"/>
      <c r="F12" s="76"/>
      <c r="G12" s="94"/>
      <c r="H12" s="199"/>
    </row>
    <row r="13" spans="1:10" s="1" customFormat="1" ht="33.75" customHeight="1" thickBot="1" x14ac:dyDescent="0.25">
      <c r="A13" s="180"/>
      <c r="B13" s="75">
        <v>9</v>
      </c>
      <c r="C13" s="74" t="str">
        <f>třída!C132</f>
        <v>Linková Nela</v>
      </c>
      <c r="D13" s="99" t="s">
        <v>21</v>
      </c>
      <c r="E13" s="102"/>
      <c r="F13" s="76"/>
      <c r="G13" s="94"/>
      <c r="H13" s="199"/>
    </row>
    <row r="14" spans="1:10" s="1" customFormat="1" ht="33.75" customHeight="1" thickBot="1" x14ac:dyDescent="0.25">
      <c r="A14" s="180"/>
      <c r="B14" s="75">
        <v>10</v>
      </c>
      <c r="C14" s="74" t="str">
        <f>třída!C133</f>
        <v>Jónová Erika</v>
      </c>
      <c r="D14" s="99" t="s">
        <v>21</v>
      </c>
      <c r="E14" s="102"/>
      <c r="F14" s="76"/>
      <c r="G14" s="94"/>
      <c r="H14" s="199"/>
    </row>
    <row r="15" spans="1:10" s="1" customFormat="1" ht="33.75" customHeight="1" thickBot="1" x14ac:dyDescent="0.25">
      <c r="A15" s="180"/>
      <c r="B15" s="75">
        <v>11</v>
      </c>
      <c r="C15" s="74" t="str">
        <f>třída!C134</f>
        <v>Šviková Barbora</v>
      </c>
      <c r="D15" s="99" t="s">
        <v>22</v>
      </c>
      <c r="E15" s="102"/>
      <c r="F15" s="76"/>
      <c r="G15" s="94"/>
      <c r="H15" s="199"/>
    </row>
    <row r="16" spans="1:10" s="1" customFormat="1" ht="33.75" customHeight="1" thickBot="1" x14ac:dyDescent="0.3">
      <c r="A16" s="180"/>
      <c r="B16" s="77">
        <v>12</v>
      </c>
      <c r="C16" s="74" t="str">
        <f>třída!C135</f>
        <v>Ceralová Nela</v>
      </c>
      <c r="D16" s="100" t="s">
        <v>22</v>
      </c>
      <c r="E16" s="103"/>
      <c r="F16" s="78"/>
      <c r="G16" s="95"/>
      <c r="H16" s="200"/>
      <c r="J16" s="2"/>
    </row>
    <row r="17" spans="1:8" s="1" customFormat="1" ht="33.75" customHeight="1" thickBot="1" x14ac:dyDescent="0.35">
      <c r="A17" s="8"/>
      <c r="B17" s="73">
        <v>13</v>
      </c>
      <c r="C17" s="74" t="str">
        <f>třída!C206</f>
        <v>Fidrhelová Anna Marie</v>
      </c>
      <c r="D17" s="98" t="s">
        <v>18</v>
      </c>
      <c r="E17" s="101"/>
      <c r="F17" s="74"/>
      <c r="G17" s="93"/>
      <c r="H17" s="198" t="s">
        <v>41</v>
      </c>
    </row>
    <row r="18" spans="1:8" s="1" customFormat="1" ht="33.75" customHeight="1" thickBot="1" x14ac:dyDescent="0.35">
      <c r="A18" s="5"/>
      <c r="B18" s="75">
        <v>14</v>
      </c>
      <c r="C18" s="74" t="str">
        <f>třída!C207</f>
        <v>Švarbová Michaela</v>
      </c>
      <c r="D18" s="99" t="s">
        <v>18</v>
      </c>
      <c r="E18" s="102"/>
      <c r="F18" s="76"/>
      <c r="G18" s="94"/>
      <c r="H18" s="199"/>
    </row>
    <row r="19" spans="1:8" s="1" customFormat="1" ht="33.75" customHeight="1" thickBot="1" x14ac:dyDescent="0.35">
      <c r="A19" s="5"/>
      <c r="B19" s="75">
        <v>15</v>
      </c>
      <c r="C19" s="74" t="str">
        <f>třída!C208</f>
        <v>Rážová Magdaléna</v>
      </c>
      <c r="D19" s="99" t="s">
        <v>21</v>
      </c>
      <c r="E19" s="102"/>
      <c r="F19" s="76"/>
      <c r="G19" s="94"/>
      <c r="H19" s="199"/>
    </row>
    <row r="20" spans="1:8" s="1" customFormat="1" ht="33.75" customHeight="1" thickBot="1" x14ac:dyDescent="0.35">
      <c r="A20" s="5"/>
      <c r="B20" s="75">
        <v>16</v>
      </c>
      <c r="C20" s="74" t="str">
        <f>třída!C209</f>
        <v>Pospíšilová Leona</v>
      </c>
      <c r="D20" s="99" t="s">
        <v>21</v>
      </c>
      <c r="E20" s="102"/>
      <c r="F20" s="76"/>
      <c r="G20" s="94"/>
      <c r="H20" s="199"/>
    </row>
    <row r="21" spans="1:8" s="1" customFormat="1" ht="33.75" customHeight="1" thickBot="1" x14ac:dyDescent="0.35">
      <c r="A21" s="5"/>
      <c r="B21" s="75">
        <v>17</v>
      </c>
      <c r="C21" s="74" t="str">
        <f>třída!C210</f>
        <v>Plíhalová Šárka</v>
      </c>
      <c r="D21" s="99" t="s">
        <v>22</v>
      </c>
      <c r="E21" s="102"/>
      <c r="F21" s="76"/>
      <c r="G21" s="94"/>
      <c r="H21" s="199"/>
    </row>
    <row r="22" spans="1:8" ht="33.75" customHeight="1" thickBot="1" x14ac:dyDescent="0.35">
      <c r="A22" s="3"/>
      <c r="B22" s="77">
        <v>18</v>
      </c>
      <c r="C22" s="74" t="str">
        <f>třída!C211</f>
        <v>Jindrová Kamila</v>
      </c>
      <c r="D22" s="100" t="s">
        <v>22</v>
      </c>
      <c r="E22" s="103"/>
      <c r="F22" s="78"/>
      <c r="G22" s="95"/>
      <c r="H22" s="200"/>
    </row>
    <row r="23" spans="1:8" ht="33.75" customHeight="1" thickBot="1" x14ac:dyDescent="0.35">
      <c r="A23" s="3"/>
      <c r="B23" s="73">
        <v>19</v>
      </c>
      <c r="C23" s="74" t="str">
        <f>třída!C282</f>
        <v>Mazánková Eva</v>
      </c>
      <c r="D23" s="98" t="s">
        <v>18</v>
      </c>
      <c r="E23" s="101"/>
      <c r="F23" s="74"/>
      <c r="G23" s="93"/>
      <c r="H23" s="198" t="s">
        <v>42</v>
      </c>
    </row>
    <row r="24" spans="1:8" ht="33.75" customHeight="1" thickBot="1" x14ac:dyDescent="0.35">
      <c r="A24" s="3"/>
      <c r="B24" s="75">
        <v>20</v>
      </c>
      <c r="C24" s="74" t="str">
        <f>třída!C283</f>
        <v>Patková Justýna</v>
      </c>
      <c r="D24" s="99" t="s">
        <v>18</v>
      </c>
      <c r="E24" s="102"/>
      <c r="F24" s="76"/>
      <c r="G24" s="94"/>
      <c r="H24" s="199"/>
    </row>
    <row r="25" spans="1:8" ht="33.75" customHeight="1" thickBot="1" x14ac:dyDescent="0.35">
      <c r="A25" s="3"/>
      <c r="B25" s="75">
        <v>21</v>
      </c>
      <c r="C25" s="74" t="str">
        <f>třída!C284</f>
        <v>Medková Michaela</v>
      </c>
      <c r="D25" s="99" t="s">
        <v>21</v>
      </c>
      <c r="E25" s="102"/>
      <c r="F25" s="76"/>
      <c r="G25" s="94"/>
      <c r="H25" s="199"/>
    </row>
    <row r="26" spans="1:8" ht="33.75" customHeight="1" thickBot="1" x14ac:dyDescent="0.35">
      <c r="A26" s="3"/>
      <c r="B26" s="75">
        <v>22</v>
      </c>
      <c r="C26" s="74" t="str">
        <f>třída!C285</f>
        <v>Hloušková Justýna</v>
      </c>
      <c r="D26" s="99" t="s">
        <v>21</v>
      </c>
      <c r="E26" s="102"/>
      <c r="F26" s="76"/>
      <c r="G26" s="94"/>
      <c r="H26" s="199"/>
    </row>
    <row r="27" spans="1:8" ht="33.75" customHeight="1" thickBot="1" x14ac:dyDescent="0.35">
      <c r="A27" s="3"/>
      <c r="B27" s="75">
        <v>23</v>
      </c>
      <c r="C27" s="74" t="str">
        <f>třída!C286</f>
        <v>Krausová Eliška</v>
      </c>
      <c r="D27" s="99" t="s">
        <v>22</v>
      </c>
      <c r="E27" s="102"/>
      <c r="F27" s="76"/>
      <c r="G27" s="94"/>
      <c r="H27" s="199"/>
    </row>
    <row r="28" spans="1:8" ht="33.75" customHeight="1" thickBot="1" x14ac:dyDescent="0.35">
      <c r="A28" s="3"/>
      <c r="B28" s="77">
        <v>24</v>
      </c>
      <c r="C28" s="74"/>
      <c r="D28" s="100" t="s">
        <v>22</v>
      </c>
      <c r="E28" s="103"/>
      <c r="F28" s="78"/>
      <c r="G28" s="95"/>
      <c r="H28" s="200"/>
    </row>
  </sheetData>
  <mergeCells count="14">
    <mergeCell ref="B2:G2"/>
    <mergeCell ref="B3:B4"/>
    <mergeCell ref="C3:C4"/>
    <mergeCell ref="D3:D4"/>
    <mergeCell ref="G3:G4"/>
    <mergeCell ref="F3:F4"/>
    <mergeCell ref="H23:H28"/>
    <mergeCell ref="E3:E4"/>
    <mergeCell ref="H5:H10"/>
    <mergeCell ref="A8:A10"/>
    <mergeCell ref="A11:A13"/>
    <mergeCell ref="H11:H16"/>
    <mergeCell ref="A14:A16"/>
    <mergeCell ref="H17:H2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9900"/>
    <pageSetUpPr fitToPage="1"/>
  </sheetPr>
  <dimension ref="A1:H41"/>
  <sheetViews>
    <sheetView topLeftCell="A7" zoomScale="55" zoomScaleNormal="55" workbookViewId="0">
      <selection activeCell="J30" sqref="J30"/>
    </sheetView>
  </sheetViews>
  <sheetFormatPr defaultRowHeight="13.2" x14ac:dyDescent="0.25"/>
  <cols>
    <col min="1" max="1" width="5.6640625" customWidth="1"/>
    <col min="2" max="2" width="6.109375" bestFit="1" customWidth="1"/>
    <col min="3" max="3" width="20.6640625" customWidth="1"/>
    <col min="4" max="4" width="15.6640625" customWidth="1"/>
    <col min="5" max="5" width="25.6640625" customWidth="1"/>
  </cols>
  <sheetData>
    <row r="1" spans="1:8" ht="13.8" thickBot="1" x14ac:dyDescent="0.3"/>
    <row r="2" spans="1:8" s="1" customFormat="1" ht="48" customHeight="1" thickBot="1" x14ac:dyDescent="0.35">
      <c r="A2" s="3"/>
      <c r="B2" s="181" t="s">
        <v>45</v>
      </c>
      <c r="C2" s="182"/>
      <c r="D2" s="182"/>
      <c r="E2" s="183"/>
    </row>
    <row r="3" spans="1:8" s="1" customFormat="1" ht="17.25" customHeight="1" x14ac:dyDescent="0.3">
      <c r="A3" s="3"/>
      <c r="B3" s="184" t="s">
        <v>0</v>
      </c>
      <c r="C3" s="186" t="s">
        <v>1</v>
      </c>
      <c r="D3" s="188" t="s">
        <v>2</v>
      </c>
      <c r="E3" s="190" t="s">
        <v>8</v>
      </c>
    </row>
    <row r="4" spans="1:8" s="1" customFormat="1" ht="17.25" customHeight="1" thickBot="1" x14ac:dyDescent="0.35">
      <c r="A4" s="3"/>
      <c r="B4" s="185"/>
      <c r="C4" s="187"/>
      <c r="D4" s="189"/>
      <c r="E4" s="191"/>
    </row>
    <row r="5" spans="1:8" s="1" customFormat="1" ht="34.5" customHeight="1" thickBot="1" x14ac:dyDescent="0.25">
      <c r="A5" s="180"/>
      <c r="B5" s="73">
        <v>1</v>
      </c>
      <c r="C5" s="74" t="str">
        <f>třída!C11</f>
        <v>Ovečka Lukáš</v>
      </c>
      <c r="D5" s="98" t="s">
        <v>18</v>
      </c>
      <c r="E5" s="115"/>
      <c r="F5" s="201" t="s">
        <v>46</v>
      </c>
    </row>
    <row r="6" spans="1:8" s="1" customFormat="1" ht="34.5" customHeight="1" thickBot="1" x14ac:dyDescent="0.25">
      <c r="A6" s="180"/>
      <c r="B6" s="75">
        <v>2</v>
      </c>
      <c r="C6" s="74" t="str">
        <f>třída!C12</f>
        <v>Klinger Matyáš</v>
      </c>
      <c r="D6" s="99" t="s">
        <v>18</v>
      </c>
      <c r="E6" s="116"/>
      <c r="F6" s="202"/>
    </row>
    <row r="7" spans="1:8" s="1" customFormat="1" ht="34.5" customHeight="1" thickBot="1" x14ac:dyDescent="0.25">
      <c r="A7" s="180"/>
      <c r="B7" s="75">
        <v>3</v>
      </c>
      <c r="C7" s="74" t="str">
        <f>třída!C13</f>
        <v>Balatka Jakub</v>
      </c>
      <c r="D7" s="99" t="s">
        <v>21</v>
      </c>
      <c r="E7" s="116"/>
      <c r="F7" s="202"/>
    </row>
    <row r="8" spans="1:8" s="1" customFormat="1" ht="34.5" customHeight="1" thickBot="1" x14ac:dyDescent="0.25">
      <c r="A8" s="180"/>
      <c r="B8" s="75">
        <v>4</v>
      </c>
      <c r="C8" s="74" t="str">
        <f>třída!C14</f>
        <v>Baláž Pavel</v>
      </c>
      <c r="D8" s="99" t="s">
        <v>21</v>
      </c>
      <c r="E8" s="116"/>
      <c r="F8" s="202"/>
    </row>
    <row r="9" spans="1:8" s="1" customFormat="1" ht="34.5" customHeight="1" thickBot="1" x14ac:dyDescent="0.25">
      <c r="A9" s="180"/>
      <c r="B9" s="75">
        <v>5</v>
      </c>
      <c r="C9" s="74" t="str">
        <f>třída!C15</f>
        <v>Wittmayer Tomáš</v>
      </c>
      <c r="D9" s="99" t="s">
        <v>22</v>
      </c>
      <c r="E9" s="116"/>
      <c r="F9" s="202"/>
    </row>
    <row r="10" spans="1:8" s="1" customFormat="1" ht="34.5" customHeight="1" thickBot="1" x14ac:dyDescent="0.25">
      <c r="A10" s="180"/>
      <c r="B10" s="77">
        <v>6</v>
      </c>
      <c r="C10" s="74" t="str">
        <f>třída!C16</f>
        <v>Horáček Ondřej</v>
      </c>
      <c r="D10" s="100" t="s">
        <v>22</v>
      </c>
      <c r="E10" s="117"/>
      <c r="F10" s="203"/>
    </row>
    <row r="11" spans="1:8" s="1" customFormat="1" ht="34.5" customHeight="1" thickBot="1" x14ac:dyDescent="0.25">
      <c r="A11" s="180"/>
      <c r="B11" s="73">
        <v>7</v>
      </c>
      <c r="C11" s="74" t="str">
        <f>třída!C48</f>
        <v>Maturová Michaela</v>
      </c>
      <c r="D11" s="98" t="s">
        <v>18</v>
      </c>
      <c r="E11" s="115"/>
      <c r="F11" s="201" t="s">
        <v>47</v>
      </c>
    </row>
    <row r="12" spans="1:8" s="1" customFormat="1" ht="34.5" customHeight="1" thickBot="1" x14ac:dyDescent="0.25">
      <c r="A12" s="180"/>
      <c r="B12" s="75">
        <v>8</v>
      </c>
      <c r="C12" s="74" t="str">
        <f>třída!C49</f>
        <v>Samková Aneta</v>
      </c>
      <c r="D12" s="99" t="s">
        <v>18</v>
      </c>
      <c r="E12" s="116"/>
      <c r="F12" s="202"/>
    </row>
    <row r="13" spans="1:8" s="1" customFormat="1" ht="34.5" customHeight="1" thickBot="1" x14ac:dyDescent="0.25">
      <c r="A13" s="180"/>
      <c r="B13" s="75">
        <v>9</v>
      </c>
      <c r="C13" s="74" t="str">
        <f>třída!C50</f>
        <v>Kurfiřtová Michaela</v>
      </c>
      <c r="D13" s="99" t="s">
        <v>21</v>
      </c>
      <c r="E13" s="116"/>
      <c r="F13" s="202"/>
    </row>
    <row r="14" spans="1:8" s="1" customFormat="1" ht="34.5" customHeight="1" thickBot="1" x14ac:dyDescent="0.25">
      <c r="A14" s="180"/>
      <c r="B14" s="75">
        <v>10</v>
      </c>
      <c r="C14" s="74" t="str">
        <f>třída!C51</f>
        <v>Vanická Gita</v>
      </c>
      <c r="D14" s="99" t="s">
        <v>21</v>
      </c>
      <c r="E14" s="116"/>
      <c r="F14" s="202"/>
    </row>
    <row r="15" spans="1:8" s="1" customFormat="1" ht="34.5" customHeight="1" thickBot="1" x14ac:dyDescent="0.25">
      <c r="A15" s="180"/>
      <c r="B15" s="75">
        <v>11</v>
      </c>
      <c r="C15" s="74" t="str">
        <f>třída!C52</f>
        <v>Ryšavá Kristýna</v>
      </c>
      <c r="D15" s="99" t="s">
        <v>22</v>
      </c>
      <c r="E15" s="116"/>
      <c r="F15" s="202"/>
    </row>
    <row r="16" spans="1:8" s="1" customFormat="1" ht="34.5" customHeight="1" thickBot="1" x14ac:dyDescent="0.3">
      <c r="A16" s="180"/>
      <c r="B16" s="77">
        <v>12</v>
      </c>
      <c r="C16" s="74" t="str">
        <f>třída!C53</f>
        <v>Samková Natálie</v>
      </c>
      <c r="D16" s="100" t="s">
        <v>22</v>
      </c>
      <c r="E16" s="117"/>
      <c r="F16" s="203"/>
      <c r="H16" s="2"/>
    </row>
    <row r="17" spans="1:6" s="1" customFormat="1" ht="34.5" customHeight="1" thickBot="1" x14ac:dyDescent="0.35">
      <c r="A17" s="8"/>
      <c r="B17" s="73">
        <v>13</v>
      </c>
      <c r="C17" s="74" t="str">
        <f>třída!C86</f>
        <v>Regál Jáchym</v>
      </c>
      <c r="D17" s="98" t="s">
        <v>18</v>
      </c>
      <c r="E17" s="115"/>
      <c r="F17" s="201" t="s">
        <v>48</v>
      </c>
    </row>
    <row r="18" spans="1:6" s="1" customFormat="1" ht="34.5" customHeight="1" thickBot="1" x14ac:dyDescent="0.35">
      <c r="A18" s="5"/>
      <c r="B18" s="75">
        <v>14</v>
      </c>
      <c r="C18" s="74" t="str">
        <f>třída!C87</f>
        <v>Opočenský Roman</v>
      </c>
      <c r="D18" s="99" t="s">
        <v>18</v>
      </c>
      <c r="E18" s="116"/>
      <c r="F18" s="202"/>
    </row>
    <row r="19" spans="1:6" s="1" customFormat="1" ht="34.5" customHeight="1" thickBot="1" x14ac:dyDescent="0.35">
      <c r="A19" s="5"/>
      <c r="B19" s="75">
        <v>15</v>
      </c>
      <c r="C19" s="74" t="str">
        <f>třída!C88</f>
        <v>Spurný Štěpán</v>
      </c>
      <c r="D19" s="99" t="s">
        <v>21</v>
      </c>
      <c r="E19" s="116"/>
      <c r="F19" s="202"/>
    </row>
    <row r="20" spans="1:6" s="1" customFormat="1" ht="34.5" customHeight="1" thickBot="1" x14ac:dyDescent="0.35">
      <c r="A20" s="5"/>
      <c r="B20" s="75">
        <v>16</v>
      </c>
      <c r="C20" s="74" t="str">
        <f>třída!C89</f>
        <v>Horák Mikuláš</v>
      </c>
      <c r="D20" s="99" t="s">
        <v>21</v>
      </c>
      <c r="E20" s="116"/>
      <c r="F20" s="202"/>
    </row>
    <row r="21" spans="1:6" s="1" customFormat="1" ht="34.5" customHeight="1" thickBot="1" x14ac:dyDescent="0.35">
      <c r="A21" s="5"/>
      <c r="B21" s="75">
        <v>17</v>
      </c>
      <c r="C21" s="74" t="str">
        <f>třída!C90</f>
        <v>Vrchovský Jaroslav</v>
      </c>
      <c r="D21" s="99" t="s">
        <v>22</v>
      </c>
      <c r="E21" s="116"/>
      <c r="F21" s="202"/>
    </row>
    <row r="22" spans="1:6" ht="34.5" customHeight="1" thickBot="1" x14ac:dyDescent="0.35">
      <c r="A22" s="3"/>
      <c r="B22" s="77">
        <v>18</v>
      </c>
      <c r="C22" s="74" t="str">
        <f>třída!C91</f>
        <v>Saska Denis</v>
      </c>
      <c r="D22" s="100" t="s">
        <v>22</v>
      </c>
      <c r="E22" s="117"/>
      <c r="F22" s="203"/>
    </row>
    <row r="23" spans="1:6" ht="34.5" customHeight="1" thickBot="1" x14ac:dyDescent="0.35">
      <c r="A23" s="3"/>
      <c r="B23" s="73">
        <v>19</v>
      </c>
      <c r="C23" s="135" t="str">
        <f>třída!C124</f>
        <v>Stronerová Elise</v>
      </c>
      <c r="D23" s="112" t="s">
        <v>18</v>
      </c>
      <c r="E23" s="115"/>
      <c r="F23" s="201" t="s">
        <v>49</v>
      </c>
    </row>
    <row r="24" spans="1:6" ht="34.5" customHeight="1" thickBot="1" x14ac:dyDescent="0.35">
      <c r="A24" s="3"/>
      <c r="B24" s="75">
        <v>20</v>
      </c>
      <c r="C24" s="135" t="str">
        <f>třída!C125</f>
        <v>Bucharová Tereza</v>
      </c>
      <c r="D24" s="113" t="s">
        <v>18</v>
      </c>
      <c r="E24" s="116"/>
      <c r="F24" s="202"/>
    </row>
    <row r="25" spans="1:6" ht="34.5" customHeight="1" thickBot="1" x14ac:dyDescent="0.35">
      <c r="A25" s="3"/>
      <c r="B25" s="75">
        <v>21</v>
      </c>
      <c r="C25" s="135" t="str">
        <f>třída!C126</f>
        <v>Brožová Marie</v>
      </c>
      <c r="D25" s="113" t="s">
        <v>21</v>
      </c>
      <c r="E25" s="116"/>
      <c r="F25" s="202"/>
    </row>
    <row r="26" spans="1:6" ht="34.5" customHeight="1" thickBot="1" x14ac:dyDescent="0.35">
      <c r="A26" s="3"/>
      <c r="B26" s="75">
        <v>22</v>
      </c>
      <c r="C26" s="135" t="str">
        <f>třída!C127</f>
        <v>Šturcová Nela</v>
      </c>
      <c r="D26" s="113" t="s">
        <v>21</v>
      </c>
      <c r="E26" s="116"/>
      <c r="F26" s="202"/>
    </row>
    <row r="27" spans="1:6" ht="34.5" customHeight="1" thickBot="1" x14ac:dyDescent="0.35">
      <c r="A27" s="3"/>
      <c r="B27" s="75">
        <v>23</v>
      </c>
      <c r="C27" s="135" t="str">
        <f>třída!C128</f>
        <v>Bažantová Vendula</v>
      </c>
      <c r="D27" s="113" t="s">
        <v>22</v>
      </c>
      <c r="E27" s="116"/>
      <c r="F27" s="202"/>
    </row>
    <row r="28" spans="1:6" ht="34.5" customHeight="1" thickBot="1" x14ac:dyDescent="0.35">
      <c r="A28" s="3"/>
      <c r="B28" s="77">
        <v>24</v>
      </c>
      <c r="C28" s="135" t="str">
        <f>třída!C129</f>
        <v>Řeháková Rozálie</v>
      </c>
      <c r="D28" s="114" t="s">
        <v>22</v>
      </c>
      <c r="E28" s="117"/>
      <c r="F28" s="203"/>
    </row>
    <row r="29" spans="1:6" ht="34.5" customHeight="1" x14ac:dyDescent="0.25"/>
    <row r="30" spans="1:6" ht="34.5" customHeight="1" x14ac:dyDescent="0.25"/>
    <row r="31" spans="1:6" ht="34.5" customHeight="1" x14ac:dyDescent="0.25"/>
    <row r="32" spans="1:6" ht="34.5" customHeight="1" x14ac:dyDescent="0.25"/>
    <row r="33" ht="34.5" customHeight="1" x14ac:dyDescent="0.25"/>
    <row r="34" ht="34.5" customHeight="1" x14ac:dyDescent="0.25"/>
    <row r="35" ht="34.5" customHeight="1" x14ac:dyDescent="0.25"/>
    <row r="36" ht="34.5" customHeight="1" x14ac:dyDescent="0.25"/>
    <row r="37" ht="34.5" customHeight="1" x14ac:dyDescent="0.25"/>
    <row r="38" ht="34.5" customHeight="1" x14ac:dyDescent="0.25"/>
    <row r="39" ht="34.5" customHeight="1" x14ac:dyDescent="0.25"/>
    <row r="40" ht="34.5" customHeight="1" x14ac:dyDescent="0.25"/>
    <row r="41" ht="34.5" customHeight="1" x14ac:dyDescent="0.25"/>
  </sheetData>
  <mergeCells count="13">
    <mergeCell ref="B2:E2"/>
    <mergeCell ref="B3:B4"/>
    <mergeCell ref="C3:C4"/>
    <mergeCell ref="D3:D4"/>
    <mergeCell ref="E3:E4"/>
    <mergeCell ref="F17:F22"/>
    <mergeCell ref="F23:F28"/>
    <mergeCell ref="A5:A7"/>
    <mergeCell ref="A8:A10"/>
    <mergeCell ref="A11:A13"/>
    <mergeCell ref="A14:A16"/>
    <mergeCell ref="F5:F10"/>
    <mergeCell ref="F11:F16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41"/>
  <sheetViews>
    <sheetView zoomScale="55" zoomScaleNormal="55" workbookViewId="0">
      <selection activeCell="A19" sqref="A19:XFD19"/>
    </sheetView>
  </sheetViews>
  <sheetFormatPr defaultRowHeight="13.2" x14ac:dyDescent="0.25"/>
  <cols>
    <col min="1" max="1" width="5.6640625" customWidth="1"/>
    <col min="2" max="2" width="6.109375" bestFit="1" customWidth="1"/>
    <col min="3" max="3" width="20.6640625" customWidth="1"/>
    <col min="4" max="4" width="15.6640625" customWidth="1"/>
    <col min="5" max="5" width="25.6640625" customWidth="1"/>
  </cols>
  <sheetData>
    <row r="1" spans="1:8" ht="13.8" thickBot="1" x14ac:dyDescent="0.3"/>
    <row r="2" spans="1:8" s="1" customFormat="1" ht="48" customHeight="1" thickBot="1" x14ac:dyDescent="0.35">
      <c r="A2" s="3"/>
      <c r="B2" s="181" t="s">
        <v>50</v>
      </c>
      <c r="C2" s="182"/>
      <c r="D2" s="182"/>
      <c r="E2" s="183"/>
    </row>
    <row r="3" spans="1:8" s="1" customFormat="1" ht="17.25" customHeight="1" x14ac:dyDescent="0.3">
      <c r="A3" s="3"/>
      <c r="B3" s="184" t="s">
        <v>0</v>
      </c>
      <c r="C3" s="186" t="s">
        <v>1</v>
      </c>
      <c r="D3" s="188" t="s">
        <v>2</v>
      </c>
      <c r="E3" s="190" t="s">
        <v>8</v>
      </c>
    </row>
    <row r="4" spans="1:8" s="1" customFormat="1" ht="17.25" customHeight="1" thickBot="1" x14ac:dyDescent="0.35">
      <c r="A4" s="3"/>
      <c r="B4" s="185"/>
      <c r="C4" s="187"/>
      <c r="D4" s="189"/>
      <c r="E4" s="191"/>
    </row>
    <row r="5" spans="1:8" s="1" customFormat="1" ht="34.5" customHeight="1" thickBot="1" x14ac:dyDescent="0.25">
      <c r="A5" s="180"/>
      <c r="B5" s="73">
        <v>1</v>
      </c>
      <c r="C5" s="74" t="str">
        <f>třída!C162</f>
        <v>Novotný Kryštof</v>
      </c>
      <c r="D5" s="98" t="s">
        <v>18</v>
      </c>
      <c r="E5" s="115"/>
      <c r="F5" s="201" t="s">
        <v>51</v>
      </c>
    </row>
    <row r="6" spans="1:8" s="1" customFormat="1" ht="34.5" customHeight="1" thickBot="1" x14ac:dyDescent="0.25">
      <c r="A6" s="180"/>
      <c r="B6" s="75">
        <v>2</v>
      </c>
      <c r="C6" s="74" t="str">
        <f>třída!C163</f>
        <v>Podroužek Šimon</v>
      </c>
      <c r="D6" s="99" t="s">
        <v>18</v>
      </c>
      <c r="E6" s="116"/>
      <c r="F6" s="202"/>
    </row>
    <row r="7" spans="1:8" s="1" customFormat="1" ht="34.5" customHeight="1" thickBot="1" x14ac:dyDescent="0.25">
      <c r="A7" s="180"/>
      <c r="B7" s="75">
        <v>3</v>
      </c>
      <c r="C7" s="74" t="str">
        <f>třída!C164</f>
        <v>Maltsev Danyl</v>
      </c>
      <c r="D7" s="99" t="s">
        <v>21</v>
      </c>
      <c r="E7" s="116"/>
      <c r="F7" s="202"/>
    </row>
    <row r="8" spans="1:8" s="1" customFormat="1" ht="34.5" customHeight="1" thickBot="1" x14ac:dyDescent="0.25">
      <c r="A8" s="180"/>
      <c r="B8" s="75">
        <v>4</v>
      </c>
      <c r="C8" s="74" t="str">
        <f>třída!C165</f>
        <v>Zeman Petr</v>
      </c>
      <c r="D8" s="99" t="s">
        <v>21</v>
      </c>
      <c r="E8" s="116"/>
      <c r="F8" s="202"/>
    </row>
    <row r="9" spans="1:8" s="1" customFormat="1" ht="34.5" customHeight="1" thickBot="1" x14ac:dyDescent="0.25">
      <c r="A9" s="180"/>
      <c r="B9" s="75">
        <v>5</v>
      </c>
      <c r="C9" s="74" t="str">
        <f>třída!C166</f>
        <v>Tvrdík Vojtěch</v>
      </c>
      <c r="D9" s="99" t="s">
        <v>22</v>
      </c>
      <c r="E9" s="116"/>
      <c r="F9" s="202"/>
    </row>
    <row r="10" spans="1:8" s="1" customFormat="1" ht="34.5" customHeight="1" thickBot="1" x14ac:dyDescent="0.25">
      <c r="A10" s="180"/>
      <c r="B10" s="77">
        <v>6</v>
      </c>
      <c r="C10" s="74" t="str">
        <f>třída!C167</f>
        <v>Juračka Patrik</v>
      </c>
      <c r="D10" s="100" t="s">
        <v>22</v>
      </c>
      <c r="E10" s="117"/>
      <c r="F10" s="203"/>
    </row>
    <row r="11" spans="1:8" s="1" customFormat="1" ht="34.5" customHeight="1" thickBot="1" x14ac:dyDescent="0.25">
      <c r="A11" s="180"/>
      <c r="B11" s="73">
        <v>7</v>
      </c>
      <c r="C11" s="74" t="str">
        <f>třída!C200</f>
        <v>Švarbová Michaela</v>
      </c>
      <c r="D11" s="98" t="s">
        <v>18</v>
      </c>
      <c r="E11" s="115"/>
      <c r="F11" s="201" t="s">
        <v>52</v>
      </c>
    </row>
    <row r="12" spans="1:8" s="1" customFormat="1" ht="34.5" customHeight="1" thickBot="1" x14ac:dyDescent="0.25">
      <c r="A12" s="180"/>
      <c r="B12" s="75">
        <v>8</v>
      </c>
      <c r="C12" s="74" t="str">
        <f>třída!C201</f>
        <v>Krausová Marta</v>
      </c>
      <c r="D12" s="99" t="s">
        <v>18</v>
      </c>
      <c r="E12" s="116"/>
      <c r="F12" s="202"/>
    </row>
    <row r="13" spans="1:8" s="1" customFormat="1" ht="34.5" customHeight="1" thickBot="1" x14ac:dyDescent="0.25">
      <c r="A13" s="180"/>
      <c r="B13" s="75">
        <v>9</v>
      </c>
      <c r="C13" s="74" t="str">
        <f>třída!C202</f>
        <v>Zahrádková Hedvika</v>
      </c>
      <c r="D13" s="99" t="s">
        <v>21</v>
      </c>
      <c r="E13" s="116"/>
      <c r="F13" s="202"/>
    </row>
    <row r="14" spans="1:8" s="1" customFormat="1" ht="34.5" customHeight="1" thickBot="1" x14ac:dyDescent="0.25">
      <c r="A14" s="180"/>
      <c r="B14" s="75">
        <v>10</v>
      </c>
      <c r="C14" s="74" t="str">
        <f>třída!C203</f>
        <v>Zahrádková Štěpánka</v>
      </c>
      <c r="D14" s="99" t="s">
        <v>21</v>
      </c>
      <c r="E14" s="116"/>
      <c r="F14" s="202"/>
    </row>
    <row r="15" spans="1:8" s="1" customFormat="1" ht="34.5" customHeight="1" thickBot="1" x14ac:dyDescent="0.25">
      <c r="A15" s="180"/>
      <c r="B15" s="75">
        <v>11</v>
      </c>
      <c r="C15" s="74" t="str">
        <f>třída!C204</f>
        <v>Černošková Marie</v>
      </c>
      <c r="D15" s="99" t="s">
        <v>22</v>
      </c>
      <c r="E15" s="116"/>
      <c r="F15" s="202"/>
    </row>
    <row r="16" spans="1:8" s="1" customFormat="1" ht="34.5" customHeight="1" thickBot="1" x14ac:dyDescent="0.3">
      <c r="A16" s="180"/>
      <c r="B16" s="77">
        <v>12</v>
      </c>
      <c r="C16" s="74" t="str">
        <f>třída!C205</f>
        <v>Samková Maria</v>
      </c>
      <c r="D16" s="100" t="s">
        <v>22</v>
      </c>
      <c r="E16" s="117"/>
      <c r="F16" s="203"/>
      <c r="H16" s="2"/>
    </row>
    <row r="17" spans="1:6" s="1" customFormat="1" ht="34.5" customHeight="1" thickBot="1" x14ac:dyDescent="0.35">
      <c r="A17" s="8"/>
      <c r="B17" s="73">
        <v>13</v>
      </c>
      <c r="C17" s="74" t="str">
        <f>třída!C238</f>
        <v>Stěhula Jakub</v>
      </c>
      <c r="D17" s="98" t="s">
        <v>18</v>
      </c>
      <c r="E17" s="115"/>
      <c r="F17" s="201" t="s">
        <v>53</v>
      </c>
    </row>
    <row r="18" spans="1:6" s="1" customFormat="1" ht="34.5" customHeight="1" thickBot="1" x14ac:dyDescent="0.35">
      <c r="A18" s="5"/>
      <c r="B18" s="75">
        <v>14</v>
      </c>
      <c r="C18" s="74" t="str">
        <f>třída!C239</f>
        <v>Podzimek Kryštof</v>
      </c>
      <c r="D18" s="99" t="s">
        <v>18</v>
      </c>
      <c r="E18" s="116"/>
      <c r="F18" s="202"/>
    </row>
    <row r="19" spans="1:6" s="1" customFormat="1" ht="34.5" customHeight="1" thickBot="1" x14ac:dyDescent="0.35">
      <c r="A19" s="5"/>
      <c r="B19" s="75">
        <v>15</v>
      </c>
      <c r="C19" s="74" t="str">
        <f>třída!C240</f>
        <v>Housa Šimon</v>
      </c>
      <c r="D19" s="99" t="s">
        <v>21</v>
      </c>
      <c r="E19" s="116"/>
      <c r="F19" s="202"/>
    </row>
    <row r="20" spans="1:6" s="1" customFormat="1" ht="34.5" customHeight="1" thickBot="1" x14ac:dyDescent="0.35">
      <c r="A20" s="5"/>
      <c r="B20" s="75">
        <v>16</v>
      </c>
      <c r="C20" s="74" t="str">
        <f>třída!C241</f>
        <v>Boch Tomáš</v>
      </c>
      <c r="D20" s="99" t="s">
        <v>21</v>
      </c>
      <c r="E20" s="116"/>
      <c r="F20" s="202"/>
    </row>
    <row r="21" spans="1:6" s="1" customFormat="1" ht="34.5" customHeight="1" thickBot="1" x14ac:dyDescent="0.35">
      <c r="A21" s="5"/>
      <c r="B21" s="75">
        <v>17</v>
      </c>
      <c r="C21" s="74" t="str">
        <f>třída!C242</f>
        <v>Dlatla Jakub</v>
      </c>
      <c r="D21" s="99" t="s">
        <v>22</v>
      </c>
      <c r="E21" s="116"/>
      <c r="F21" s="202"/>
    </row>
    <row r="22" spans="1:6" ht="34.5" customHeight="1" thickBot="1" x14ac:dyDescent="0.35">
      <c r="A22" s="3"/>
      <c r="B22" s="77">
        <v>18</v>
      </c>
      <c r="C22" s="74" t="str">
        <f>třída!C243</f>
        <v>Šorf František</v>
      </c>
      <c r="D22" s="100" t="s">
        <v>22</v>
      </c>
      <c r="E22" s="117"/>
      <c r="F22" s="203"/>
    </row>
    <row r="23" spans="1:6" ht="34.5" customHeight="1" thickBot="1" x14ac:dyDescent="0.35">
      <c r="A23" s="3"/>
      <c r="B23" s="73">
        <v>19</v>
      </c>
      <c r="C23" s="135" t="str">
        <f>třída!C276</f>
        <v>Holcová Tereza</v>
      </c>
      <c r="D23" s="112" t="s">
        <v>18</v>
      </c>
      <c r="E23" s="115"/>
      <c r="F23" s="201" t="s">
        <v>54</v>
      </c>
    </row>
    <row r="24" spans="1:6" ht="34.5" customHeight="1" thickBot="1" x14ac:dyDescent="0.35">
      <c r="A24" s="3"/>
      <c r="B24" s="75">
        <v>20</v>
      </c>
      <c r="C24" s="135" t="str">
        <f>třída!C277</f>
        <v>Soukupová Karolína</v>
      </c>
      <c r="D24" s="113" t="s">
        <v>18</v>
      </c>
      <c r="E24" s="116"/>
      <c r="F24" s="202"/>
    </row>
    <row r="25" spans="1:6" ht="34.5" customHeight="1" thickBot="1" x14ac:dyDescent="0.35">
      <c r="A25" s="3"/>
      <c r="B25" s="75">
        <v>21</v>
      </c>
      <c r="C25" s="135" t="str">
        <f>třída!C278</f>
        <v>Kučerová Nicol</v>
      </c>
      <c r="D25" s="113" t="s">
        <v>21</v>
      </c>
      <c r="E25" s="116"/>
      <c r="F25" s="202"/>
    </row>
    <row r="26" spans="1:6" ht="34.5" customHeight="1" thickBot="1" x14ac:dyDescent="0.35">
      <c r="A26" s="3"/>
      <c r="B26" s="75">
        <v>22</v>
      </c>
      <c r="C26" s="135" t="str">
        <f>třída!C279</f>
        <v>Vítková Vendula</v>
      </c>
      <c r="D26" s="113" t="s">
        <v>21</v>
      </c>
      <c r="E26" s="116"/>
      <c r="F26" s="202"/>
    </row>
    <row r="27" spans="1:6" ht="34.5" customHeight="1" thickBot="1" x14ac:dyDescent="0.35">
      <c r="A27" s="3"/>
      <c r="B27" s="75">
        <v>23</v>
      </c>
      <c r="C27" s="135" t="str">
        <f>třída!C280</f>
        <v>Šviková Anna</v>
      </c>
      <c r="D27" s="113" t="s">
        <v>22</v>
      </c>
      <c r="E27" s="116"/>
      <c r="F27" s="202"/>
    </row>
    <row r="28" spans="1:6" ht="34.5" customHeight="1" thickBot="1" x14ac:dyDescent="0.35">
      <c r="A28" s="3"/>
      <c r="B28" s="77">
        <v>24</v>
      </c>
      <c r="C28" s="135" t="str">
        <f>třída!C281</f>
        <v>Krausová Eliška</v>
      </c>
      <c r="D28" s="114" t="s">
        <v>22</v>
      </c>
      <c r="E28" s="117"/>
      <c r="F28" s="203"/>
    </row>
    <row r="29" spans="1:6" ht="34.5" customHeight="1" x14ac:dyDescent="0.25"/>
    <row r="30" spans="1:6" ht="34.5" customHeight="1" x14ac:dyDescent="0.25"/>
    <row r="31" spans="1:6" ht="34.5" customHeight="1" x14ac:dyDescent="0.25"/>
    <row r="32" spans="1:6" ht="34.5" customHeight="1" x14ac:dyDescent="0.25"/>
    <row r="33" ht="34.5" customHeight="1" x14ac:dyDescent="0.25"/>
    <row r="34" ht="34.5" customHeight="1" x14ac:dyDescent="0.25"/>
    <row r="35" ht="34.5" customHeight="1" x14ac:dyDescent="0.25"/>
    <row r="36" ht="34.5" customHeight="1" x14ac:dyDescent="0.25"/>
    <row r="37" ht="34.5" customHeight="1" x14ac:dyDescent="0.25"/>
    <row r="38" ht="34.5" customHeight="1" x14ac:dyDescent="0.25"/>
    <row r="39" ht="34.5" customHeight="1" x14ac:dyDescent="0.25"/>
    <row r="40" ht="34.5" customHeight="1" x14ac:dyDescent="0.25"/>
    <row r="41" ht="34.5" customHeight="1" x14ac:dyDescent="0.25"/>
  </sheetData>
  <mergeCells count="13">
    <mergeCell ref="B2:E2"/>
    <mergeCell ref="B3:B4"/>
    <mergeCell ref="C3:C4"/>
    <mergeCell ref="D3:D4"/>
    <mergeCell ref="E3:E4"/>
    <mergeCell ref="F17:F22"/>
    <mergeCell ref="F23:F28"/>
    <mergeCell ref="A5:A7"/>
    <mergeCell ref="F5:F10"/>
    <mergeCell ref="A8:A10"/>
    <mergeCell ref="A11:A13"/>
    <mergeCell ref="F11:F16"/>
    <mergeCell ref="A14:A16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4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J41"/>
  <sheetViews>
    <sheetView zoomScale="55" zoomScaleNormal="55" workbookViewId="0">
      <selection activeCell="L7" sqref="L7"/>
    </sheetView>
  </sheetViews>
  <sheetFormatPr defaultRowHeight="13.2" x14ac:dyDescent="0.25"/>
  <cols>
    <col min="1" max="1" width="5.6640625" customWidth="1"/>
    <col min="2" max="2" width="6.109375" bestFit="1" customWidth="1"/>
    <col min="3" max="3" width="20.6640625" customWidth="1"/>
    <col min="4" max="7" width="15.6640625" customWidth="1"/>
  </cols>
  <sheetData>
    <row r="1" spans="1:10" ht="13.8" thickBot="1" x14ac:dyDescent="0.3"/>
    <row r="2" spans="1:10" s="1" customFormat="1" ht="48" customHeight="1" thickBot="1" x14ac:dyDescent="0.35">
      <c r="A2" s="3"/>
      <c r="B2" s="181" t="s">
        <v>57</v>
      </c>
      <c r="C2" s="182"/>
      <c r="D2" s="182"/>
      <c r="E2" s="182"/>
      <c r="F2" s="182"/>
      <c r="G2" s="183"/>
    </row>
    <row r="3" spans="1:10" s="1" customFormat="1" ht="17.25" customHeight="1" x14ac:dyDescent="0.3">
      <c r="A3" s="3"/>
      <c r="B3" s="184" t="s">
        <v>0</v>
      </c>
      <c r="C3" s="186" t="s">
        <v>1</v>
      </c>
      <c r="D3" s="188" t="s">
        <v>2</v>
      </c>
      <c r="E3" s="192" t="s">
        <v>8</v>
      </c>
      <c r="F3" s="197" t="s">
        <v>8</v>
      </c>
      <c r="G3" s="195" t="s">
        <v>8</v>
      </c>
    </row>
    <row r="4" spans="1:10" s="1" customFormat="1" ht="17.25" customHeight="1" thickBot="1" x14ac:dyDescent="0.35">
      <c r="A4" s="3"/>
      <c r="B4" s="185"/>
      <c r="C4" s="187"/>
      <c r="D4" s="189"/>
      <c r="E4" s="185"/>
      <c r="F4" s="187"/>
      <c r="G4" s="196"/>
    </row>
    <row r="5" spans="1:10" s="1" customFormat="1" ht="34.5" customHeight="1" thickBot="1" x14ac:dyDescent="0.25">
      <c r="A5" s="180"/>
      <c r="B5" s="73">
        <v>1</v>
      </c>
      <c r="C5" s="74" t="str">
        <f>třída!C23</f>
        <v>Koudelka Teodor</v>
      </c>
      <c r="D5" s="98" t="s">
        <v>18</v>
      </c>
      <c r="E5" s="104"/>
      <c r="F5" s="79"/>
      <c r="G5" s="118"/>
      <c r="H5" s="204" t="s">
        <v>46</v>
      </c>
    </row>
    <row r="6" spans="1:10" s="1" customFormat="1" ht="34.5" customHeight="1" thickBot="1" x14ac:dyDescent="0.25">
      <c r="A6" s="180"/>
      <c r="B6" s="75">
        <v>2</v>
      </c>
      <c r="C6" s="74" t="str">
        <f>třída!C24</f>
        <v>Housa Matyáš</v>
      </c>
      <c r="D6" s="99" t="s">
        <v>18</v>
      </c>
      <c r="E6" s="102"/>
      <c r="F6" s="76"/>
      <c r="G6" s="119"/>
      <c r="H6" s="205"/>
    </row>
    <row r="7" spans="1:10" s="1" customFormat="1" ht="34.5" customHeight="1" thickBot="1" x14ac:dyDescent="0.25">
      <c r="A7" s="180"/>
      <c r="B7" s="75">
        <v>3</v>
      </c>
      <c r="C7" s="74" t="str">
        <f>třída!C25</f>
        <v>Mašek Kryštof</v>
      </c>
      <c r="D7" s="99" t="s">
        <v>21</v>
      </c>
      <c r="E7" s="102"/>
      <c r="F7" s="76"/>
      <c r="G7" s="119"/>
      <c r="H7" s="205"/>
    </row>
    <row r="8" spans="1:10" s="1" customFormat="1" ht="34.5" customHeight="1" thickBot="1" x14ac:dyDescent="0.25">
      <c r="A8" s="180"/>
      <c r="B8" s="75">
        <v>4</v>
      </c>
      <c r="C8" s="74" t="str">
        <f>třída!C26</f>
        <v>Jirouš Tadeáš</v>
      </c>
      <c r="D8" s="99" t="s">
        <v>21</v>
      </c>
      <c r="E8" s="102"/>
      <c r="F8" s="76"/>
      <c r="G8" s="119"/>
      <c r="H8" s="205"/>
    </row>
    <row r="9" spans="1:10" s="1" customFormat="1" ht="34.5" customHeight="1" thickBot="1" x14ac:dyDescent="0.25">
      <c r="A9" s="180"/>
      <c r="B9" s="75">
        <v>5</v>
      </c>
      <c r="C9" s="74" t="str">
        <f>třída!C27</f>
        <v>Weishaupt Vít</v>
      </c>
      <c r="D9" s="99" t="s">
        <v>22</v>
      </c>
      <c r="E9" s="102"/>
      <c r="F9" s="76"/>
      <c r="G9" s="119"/>
      <c r="H9" s="205"/>
    </row>
    <row r="10" spans="1:10" s="1" customFormat="1" ht="34.5" customHeight="1" thickBot="1" x14ac:dyDescent="0.25">
      <c r="A10" s="180"/>
      <c r="B10" s="77">
        <v>6</v>
      </c>
      <c r="C10" s="74" t="str">
        <f>třída!C28</f>
        <v>Horáček Ondřej</v>
      </c>
      <c r="D10" s="100" t="s">
        <v>22</v>
      </c>
      <c r="E10" s="103"/>
      <c r="F10" s="78"/>
      <c r="G10" s="120"/>
      <c r="H10" s="206"/>
    </row>
    <row r="11" spans="1:10" s="1" customFormat="1" ht="34.5" customHeight="1" thickBot="1" x14ac:dyDescent="0.25">
      <c r="A11" s="180"/>
      <c r="B11" s="73">
        <v>7</v>
      </c>
      <c r="C11" s="74" t="str">
        <f>třída!C60</f>
        <v>Samková Aneta</v>
      </c>
      <c r="D11" s="98" t="s">
        <v>18</v>
      </c>
      <c r="E11" s="101"/>
      <c r="F11" s="74"/>
      <c r="G11" s="121"/>
      <c r="H11" s="204" t="s">
        <v>47</v>
      </c>
    </row>
    <row r="12" spans="1:10" s="1" customFormat="1" ht="34.5" customHeight="1" thickBot="1" x14ac:dyDescent="0.25">
      <c r="A12" s="180"/>
      <c r="B12" s="75">
        <v>8</v>
      </c>
      <c r="C12" s="74" t="str">
        <f>třída!C61</f>
        <v>Kohut Sabina</v>
      </c>
      <c r="D12" s="99" t="s">
        <v>18</v>
      </c>
      <c r="E12" s="102"/>
      <c r="F12" s="76"/>
      <c r="G12" s="119"/>
      <c r="H12" s="205"/>
    </row>
    <row r="13" spans="1:10" s="1" customFormat="1" ht="34.5" customHeight="1" thickBot="1" x14ac:dyDescent="0.25">
      <c r="A13" s="180"/>
      <c r="B13" s="75">
        <v>9</v>
      </c>
      <c r="C13" s="74" t="str">
        <f>třída!C62</f>
        <v>Kurfiřtová Michaela</v>
      </c>
      <c r="D13" s="99" t="s">
        <v>21</v>
      </c>
      <c r="E13" s="102"/>
      <c r="F13" s="76"/>
      <c r="G13" s="119"/>
      <c r="H13" s="205"/>
    </row>
    <row r="14" spans="1:10" s="1" customFormat="1" ht="34.5" customHeight="1" thickBot="1" x14ac:dyDescent="0.25">
      <c r="A14" s="180"/>
      <c r="B14" s="75">
        <v>10</v>
      </c>
      <c r="C14" s="74" t="str">
        <f>třída!C63</f>
        <v>Borešová Kateřina</v>
      </c>
      <c r="D14" s="99" t="s">
        <v>21</v>
      </c>
      <c r="E14" s="102"/>
      <c r="F14" s="76"/>
      <c r="G14" s="119"/>
      <c r="H14" s="205"/>
    </row>
    <row r="15" spans="1:10" s="1" customFormat="1" ht="34.5" customHeight="1" thickBot="1" x14ac:dyDescent="0.25">
      <c r="A15" s="180"/>
      <c r="B15" s="75">
        <v>11</v>
      </c>
      <c r="C15" s="74" t="str">
        <f>třída!C64</f>
        <v>Novotná Karolína</v>
      </c>
      <c r="D15" s="99" t="s">
        <v>22</v>
      </c>
      <c r="E15" s="102"/>
      <c r="F15" s="76"/>
      <c r="G15" s="119"/>
      <c r="H15" s="205"/>
    </row>
    <row r="16" spans="1:10" s="1" customFormat="1" ht="34.5" customHeight="1" thickBot="1" x14ac:dyDescent="0.3">
      <c r="A16" s="180"/>
      <c r="B16" s="77">
        <v>12</v>
      </c>
      <c r="C16" s="74" t="str">
        <f>třída!C65</f>
        <v>Mašková Jana</v>
      </c>
      <c r="D16" s="100" t="s">
        <v>22</v>
      </c>
      <c r="E16" s="103"/>
      <c r="F16" s="78"/>
      <c r="G16" s="120"/>
      <c r="H16" s="206"/>
      <c r="J16" s="2"/>
    </row>
    <row r="17" spans="1:8" s="1" customFormat="1" ht="34.5" customHeight="1" thickBot="1" x14ac:dyDescent="0.35">
      <c r="A17" s="8"/>
      <c r="B17" s="73">
        <v>13</v>
      </c>
      <c r="C17" s="74" t="str">
        <f>třída!C98</f>
        <v>Kysela Adam</v>
      </c>
      <c r="D17" s="98" t="s">
        <v>18</v>
      </c>
      <c r="E17" s="101"/>
      <c r="F17" s="74"/>
      <c r="G17" s="121"/>
      <c r="H17" s="204" t="s">
        <v>48</v>
      </c>
    </row>
    <row r="18" spans="1:8" s="1" customFormat="1" ht="34.5" customHeight="1" thickBot="1" x14ac:dyDescent="0.35">
      <c r="A18" s="5"/>
      <c r="B18" s="75">
        <v>14</v>
      </c>
      <c r="C18" s="74" t="str">
        <f>třída!C99</f>
        <v>Černošek Josef</v>
      </c>
      <c r="D18" s="99" t="s">
        <v>18</v>
      </c>
      <c r="E18" s="102"/>
      <c r="F18" s="76"/>
      <c r="G18" s="119"/>
      <c r="H18" s="205"/>
    </row>
    <row r="19" spans="1:8" s="1" customFormat="1" ht="34.5" customHeight="1" thickBot="1" x14ac:dyDescent="0.35">
      <c r="A19" s="5"/>
      <c r="B19" s="75">
        <v>15</v>
      </c>
      <c r="C19" s="74" t="str">
        <f>třída!C100</f>
        <v>Fidler Bruno</v>
      </c>
      <c r="D19" s="99" t="s">
        <v>21</v>
      </c>
      <c r="E19" s="102"/>
      <c r="F19" s="76"/>
      <c r="G19" s="119"/>
      <c r="H19" s="205"/>
    </row>
    <row r="20" spans="1:8" s="1" customFormat="1" ht="34.5" customHeight="1" thickBot="1" x14ac:dyDescent="0.35">
      <c r="A20" s="5"/>
      <c r="B20" s="75">
        <v>16</v>
      </c>
      <c r="C20" s="74" t="str">
        <f>třída!C101</f>
        <v>Sakajto Gabriel</v>
      </c>
      <c r="D20" s="99" t="s">
        <v>21</v>
      </c>
      <c r="E20" s="102"/>
      <c r="F20" s="76"/>
      <c r="G20" s="119"/>
      <c r="H20" s="205"/>
    </row>
    <row r="21" spans="1:8" s="1" customFormat="1" ht="34.5" customHeight="1" thickBot="1" x14ac:dyDescent="0.35">
      <c r="A21" s="5"/>
      <c r="B21" s="75">
        <v>17</v>
      </c>
      <c r="C21" s="74" t="str">
        <f>třída!C102</f>
        <v>Janočko Petr</v>
      </c>
      <c r="D21" s="99" t="s">
        <v>22</v>
      </c>
      <c r="E21" s="102"/>
      <c r="F21" s="76"/>
      <c r="G21" s="119"/>
      <c r="H21" s="205"/>
    </row>
    <row r="22" spans="1:8" ht="34.5" customHeight="1" thickBot="1" x14ac:dyDescent="0.35">
      <c r="A22" s="3"/>
      <c r="B22" s="77">
        <v>18</v>
      </c>
      <c r="C22" s="74" t="str">
        <f>třída!C103</f>
        <v>Malý Filip</v>
      </c>
      <c r="D22" s="100" t="s">
        <v>22</v>
      </c>
      <c r="E22" s="103"/>
      <c r="F22" s="78"/>
      <c r="G22" s="120"/>
      <c r="H22" s="206"/>
    </row>
    <row r="23" spans="1:8" ht="34.5" customHeight="1" thickBot="1" x14ac:dyDescent="0.35">
      <c r="A23" s="3"/>
      <c r="B23" s="73">
        <v>19</v>
      </c>
      <c r="C23" s="135" t="str">
        <f>třída!C136</f>
        <v>Antošová Nela</v>
      </c>
      <c r="D23" s="112" t="s">
        <v>18</v>
      </c>
      <c r="E23" s="122"/>
      <c r="F23" s="81"/>
      <c r="G23" s="121"/>
      <c r="H23" s="204" t="s">
        <v>49</v>
      </c>
    </row>
    <row r="24" spans="1:8" ht="34.5" customHeight="1" thickBot="1" x14ac:dyDescent="0.35">
      <c r="A24" s="3"/>
      <c r="B24" s="75">
        <v>20</v>
      </c>
      <c r="C24" s="135" t="str">
        <f>třída!C137</f>
        <v>Čermáková Anna</v>
      </c>
      <c r="D24" s="113" t="s">
        <v>18</v>
      </c>
      <c r="E24" s="123"/>
      <c r="F24" s="80"/>
      <c r="G24" s="119"/>
      <c r="H24" s="205"/>
    </row>
    <row r="25" spans="1:8" ht="34.5" customHeight="1" thickBot="1" x14ac:dyDescent="0.35">
      <c r="A25" s="3"/>
      <c r="B25" s="75">
        <v>21</v>
      </c>
      <c r="C25" s="135" t="str">
        <f>třída!C138</f>
        <v>Kubecová Michaela</v>
      </c>
      <c r="D25" s="113" t="s">
        <v>21</v>
      </c>
      <c r="E25" s="123"/>
      <c r="F25" s="80"/>
      <c r="G25" s="119"/>
      <c r="H25" s="205"/>
    </row>
    <row r="26" spans="1:8" ht="34.5" customHeight="1" thickBot="1" x14ac:dyDescent="0.35">
      <c r="A26" s="3"/>
      <c r="B26" s="75">
        <v>22</v>
      </c>
      <c r="C26" s="135" t="str">
        <f>třída!C139</f>
        <v>Švestková Simona</v>
      </c>
      <c r="D26" s="113" t="s">
        <v>21</v>
      </c>
      <c r="E26" s="123"/>
      <c r="F26" s="80"/>
      <c r="G26" s="119"/>
      <c r="H26" s="205"/>
    </row>
    <row r="27" spans="1:8" ht="34.5" customHeight="1" thickBot="1" x14ac:dyDescent="0.35">
      <c r="A27" s="3"/>
      <c r="B27" s="75">
        <v>23</v>
      </c>
      <c r="C27" s="135" t="str">
        <f>třída!C140</f>
        <v>Bažantová Vendula</v>
      </c>
      <c r="D27" s="113" t="s">
        <v>22</v>
      </c>
      <c r="E27" s="123"/>
      <c r="F27" s="80"/>
      <c r="G27" s="119"/>
      <c r="H27" s="205"/>
    </row>
    <row r="28" spans="1:8" ht="34.5" customHeight="1" thickBot="1" x14ac:dyDescent="0.35">
      <c r="A28" s="3"/>
      <c r="B28" s="77">
        <v>24</v>
      </c>
      <c r="C28" s="135" t="str">
        <f>třída!C141</f>
        <v>Řeháková Rozálie</v>
      </c>
      <c r="D28" s="114" t="s">
        <v>22</v>
      </c>
      <c r="E28" s="124"/>
      <c r="F28" s="82"/>
      <c r="G28" s="120"/>
      <c r="H28" s="206"/>
    </row>
    <row r="29" spans="1:8" ht="34.5" customHeight="1" x14ac:dyDescent="0.25"/>
    <row r="30" spans="1:8" ht="34.5" customHeight="1" x14ac:dyDescent="0.25"/>
    <row r="31" spans="1:8" ht="34.5" customHeight="1" x14ac:dyDescent="0.25"/>
    <row r="32" spans="1:8" ht="34.5" customHeight="1" x14ac:dyDescent="0.25"/>
    <row r="33" ht="34.5" customHeight="1" x14ac:dyDescent="0.25"/>
    <row r="34" ht="34.5" customHeight="1" x14ac:dyDescent="0.25"/>
    <row r="35" ht="34.5" customHeight="1" x14ac:dyDescent="0.25"/>
    <row r="36" ht="34.5" customHeight="1" x14ac:dyDescent="0.25"/>
    <row r="37" ht="34.5" customHeight="1" x14ac:dyDescent="0.25"/>
    <row r="38" ht="34.5" customHeight="1" x14ac:dyDescent="0.25"/>
    <row r="39" ht="34.5" customHeight="1" x14ac:dyDescent="0.25"/>
    <row r="40" ht="34.5" customHeight="1" x14ac:dyDescent="0.25"/>
    <row r="41" ht="34.5" customHeight="1" x14ac:dyDescent="0.25"/>
  </sheetData>
  <mergeCells count="15">
    <mergeCell ref="B2:G2"/>
    <mergeCell ref="B3:B4"/>
    <mergeCell ref="C3:C4"/>
    <mergeCell ref="D3:D4"/>
    <mergeCell ref="G3:G4"/>
    <mergeCell ref="F3:F4"/>
    <mergeCell ref="H17:H22"/>
    <mergeCell ref="H23:H28"/>
    <mergeCell ref="E3:E4"/>
    <mergeCell ref="A5:A7"/>
    <mergeCell ref="H5:H10"/>
    <mergeCell ref="A8:A10"/>
    <mergeCell ref="A11:A13"/>
    <mergeCell ref="H11:H16"/>
    <mergeCell ref="A14:A16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4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  <pageSetUpPr fitToPage="1"/>
  </sheetPr>
  <dimension ref="A1:J41"/>
  <sheetViews>
    <sheetView zoomScale="55" zoomScaleNormal="55" workbookViewId="0">
      <selection activeCell="B3" sqref="B3:B4"/>
    </sheetView>
  </sheetViews>
  <sheetFormatPr defaultRowHeight="13.2" x14ac:dyDescent="0.25"/>
  <cols>
    <col min="1" max="1" width="5.6640625" customWidth="1"/>
    <col min="2" max="2" width="6.109375" bestFit="1" customWidth="1"/>
    <col min="3" max="3" width="20.6640625" customWidth="1"/>
    <col min="4" max="7" width="15.6640625" customWidth="1"/>
  </cols>
  <sheetData>
    <row r="1" spans="1:10" ht="13.8" thickBot="1" x14ac:dyDescent="0.3"/>
    <row r="2" spans="1:10" s="1" customFormat="1" ht="48" customHeight="1" thickBot="1" x14ac:dyDescent="0.35">
      <c r="A2" s="3"/>
      <c r="B2" s="181" t="s">
        <v>185</v>
      </c>
      <c r="C2" s="182"/>
      <c r="D2" s="182"/>
      <c r="E2" s="182"/>
      <c r="F2" s="182"/>
      <c r="G2" s="183"/>
    </row>
    <row r="3" spans="1:10" s="1" customFormat="1" ht="17.25" customHeight="1" x14ac:dyDescent="0.3">
      <c r="A3" s="3"/>
      <c r="B3" s="184" t="s">
        <v>0</v>
      </c>
      <c r="C3" s="186" t="s">
        <v>1</v>
      </c>
      <c r="D3" s="188" t="s">
        <v>2</v>
      </c>
      <c r="E3" s="192" t="s">
        <v>8</v>
      </c>
      <c r="F3" s="197" t="s">
        <v>8</v>
      </c>
      <c r="G3" s="195" t="s">
        <v>8</v>
      </c>
    </row>
    <row r="4" spans="1:10" s="1" customFormat="1" ht="17.25" customHeight="1" thickBot="1" x14ac:dyDescent="0.35">
      <c r="A4" s="3"/>
      <c r="B4" s="185"/>
      <c r="C4" s="187"/>
      <c r="D4" s="189"/>
      <c r="E4" s="185"/>
      <c r="F4" s="187"/>
      <c r="G4" s="196"/>
    </row>
    <row r="5" spans="1:10" s="1" customFormat="1" ht="34.5" customHeight="1" thickBot="1" x14ac:dyDescent="0.25">
      <c r="A5" s="180"/>
      <c r="B5" s="73">
        <v>1</v>
      </c>
      <c r="C5" s="74" t="str">
        <f>třída!C174</f>
        <v>Koudelka Leoš</v>
      </c>
      <c r="D5" s="98" t="s">
        <v>18</v>
      </c>
      <c r="E5" s="104"/>
      <c r="F5" s="79"/>
      <c r="G5" s="118"/>
      <c r="H5" s="201" t="s">
        <v>51</v>
      </c>
    </row>
    <row r="6" spans="1:10" s="1" customFormat="1" ht="34.5" customHeight="1" thickBot="1" x14ac:dyDescent="0.25">
      <c r="A6" s="180"/>
      <c r="B6" s="75">
        <v>2</v>
      </c>
      <c r="C6" s="74" t="str">
        <f>třída!C175</f>
        <v>Krejčí Tomáš</v>
      </c>
      <c r="D6" s="99" t="s">
        <v>18</v>
      </c>
      <c r="E6" s="102"/>
      <c r="F6" s="76"/>
      <c r="G6" s="119"/>
      <c r="H6" s="202"/>
    </row>
    <row r="7" spans="1:10" s="1" customFormat="1" ht="34.5" customHeight="1" thickBot="1" x14ac:dyDescent="0.25">
      <c r="A7" s="180"/>
      <c r="B7" s="75">
        <v>3</v>
      </c>
      <c r="C7" s="74" t="str">
        <f>třída!C176</f>
        <v>Balatka Kryštof</v>
      </c>
      <c r="D7" s="99" t="s">
        <v>21</v>
      </c>
      <c r="E7" s="102"/>
      <c r="F7" s="76"/>
      <c r="G7" s="119"/>
      <c r="H7" s="202"/>
    </row>
    <row r="8" spans="1:10" s="1" customFormat="1" ht="34.5" customHeight="1" thickBot="1" x14ac:dyDescent="0.25">
      <c r="A8" s="180"/>
      <c r="B8" s="75">
        <v>4</v>
      </c>
      <c r="C8" s="74" t="str">
        <f>třída!C177</f>
        <v>Bucek Antonín</v>
      </c>
      <c r="D8" s="99" t="s">
        <v>21</v>
      </c>
      <c r="E8" s="102"/>
      <c r="F8" s="76"/>
      <c r="G8" s="119"/>
      <c r="H8" s="202"/>
    </row>
    <row r="9" spans="1:10" s="1" customFormat="1" ht="34.5" customHeight="1" thickBot="1" x14ac:dyDescent="0.25">
      <c r="A9" s="180"/>
      <c r="B9" s="75">
        <v>5</v>
      </c>
      <c r="C9" s="74" t="str">
        <f>třída!C178</f>
        <v>Hladík Radim</v>
      </c>
      <c r="D9" s="99" t="s">
        <v>22</v>
      </c>
      <c r="E9" s="102"/>
      <c r="F9" s="76"/>
      <c r="G9" s="119"/>
      <c r="H9" s="202"/>
    </row>
    <row r="10" spans="1:10" s="1" customFormat="1" ht="34.5" customHeight="1" thickBot="1" x14ac:dyDescent="0.25">
      <c r="A10" s="180"/>
      <c r="B10" s="77">
        <v>6</v>
      </c>
      <c r="C10" s="74" t="str">
        <f>třída!C179</f>
        <v>Pušpacher Adam</v>
      </c>
      <c r="D10" s="100" t="s">
        <v>22</v>
      </c>
      <c r="E10" s="103"/>
      <c r="F10" s="78"/>
      <c r="G10" s="120"/>
      <c r="H10" s="203"/>
    </row>
    <row r="11" spans="1:10" s="1" customFormat="1" ht="34.5" customHeight="1" thickBot="1" x14ac:dyDescent="0.25">
      <c r="A11" s="180"/>
      <c r="B11" s="73">
        <v>7</v>
      </c>
      <c r="C11" s="74" t="str">
        <f>třída!C212</f>
        <v>Fidrhelová Anna Marie</v>
      </c>
      <c r="D11" s="98" t="s">
        <v>18</v>
      </c>
      <c r="E11" s="101"/>
      <c r="F11" s="74"/>
      <c r="G11" s="121"/>
      <c r="H11" s="201" t="s">
        <v>52</v>
      </c>
    </row>
    <row r="12" spans="1:10" s="1" customFormat="1" ht="34.5" customHeight="1" thickBot="1" x14ac:dyDescent="0.25">
      <c r="A12" s="180"/>
      <c r="B12" s="75">
        <v>8</v>
      </c>
      <c r="C12" s="74" t="str">
        <f>třída!C213</f>
        <v>Stehlíková Lucie</v>
      </c>
      <c r="D12" s="99" t="s">
        <v>18</v>
      </c>
      <c r="E12" s="102"/>
      <c r="F12" s="76"/>
      <c r="G12" s="119"/>
      <c r="H12" s="202"/>
    </row>
    <row r="13" spans="1:10" s="1" customFormat="1" ht="34.5" customHeight="1" thickBot="1" x14ac:dyDescent="0.25">
      <c r="A13" s="180"/>
      <c r="B13" s="75">
        <v>9</v>
      </c>
      <c r="C13" s="74" t="str">
        <f>třída!C214</f>
        <v>Plívová Denisa</v>
      </c>
      <c r="D13" s="99" t="s">
        <v>21</v>
      </c>
      <c r="E13" s="102"/>
      <c r="F13" s="76"/>
      <c r="G13" s="119"/>
      <c r="H13" s="202"/>
    </row>
    <row r="14" spans="1:10" s="1" customFormat="1" ht="34.5" customHeight="1" thickBot="1" x14ac:dyDescent="0.25">
      <c r="A14" s="180"/>
      <c r="B14" s="75">
        <v>10</v>
      </c>
      <c r="C14" s="74" t="str">
        <f>třída!C215</f>
        <v>Dierzéová Marie</v>
      </c>
      <c r="D14" s="99" t="s">
        <v>21</v>
      </c>
      <c r="E14" s="102"/>
      <c r="F14" s="76"/>
      <c r="G14" s="119"/>
      <c r="H14" s="202"/>
    </row>
    <row r="15" spans="1:10" s="1" customFormat="1" ht="34.5" customHeight="1" thickBot="1" x14ac:dyDescent="0.25">
      <c r="A15" s="180"/>
      <c r="B15" s="75">
        <v>11</v>
      </c>
      <c r="C15" s="74" t="str">
        <f>třída!C216</f>
        <v>Plíhalová Šárka</v>
      </c>
      <c r="D15" s="99" t="s">
        <v>22</v>
      </c>
      <c r="E15" s="102"/>
      <c r="F15" s="76"/>
      <c r="G15" s="119"/>
      <c r="H15" s="202"/>
    </row>
    <row r="16" spans="1:10" s="1" customFormat="1" ht="34.5" customHeight="1" thickBot="1" x14ac:dyDescent="0.3">
      <c r="A16" s="180"/>
      <c r="B16" s="77">
        <v>12</v>
      </c>
      <c r="C16" s="74" t="str">
        <f>třída!C217</f>
        <v>Plamínková Ema</v>
      </c>
      <c r="D16" s="100" t="s">
        <v>22</v>
      </c>
      <c r="E16" s="103"/>
      <c r="F16" s="78"/>
      <c r="G16" s="120"/>
      <c r="H16" s="203"/>
      <c r="J16" s="2"/>
    </row>
    <row r="17" spans="1:8" s="1" customFormat="1" ht="34.5" customHeight="1" thickBot="1" x14ac:dyDescent="0.35">
      <c r="A17" s="8"/>
      <c r="B17" s="73">
        <v>13</v>
      </c>
      <c r="C17" s="74" t="str">
        <f>třída!C250</f>
        <v>Novák Martin</v>
      </c>
      <c r="D17" s="98" t="s">
        <v>18</v>
      </c>
      <c r="E17" s="101"/>
      <c r="F17" s="74"/>
      <c r="G17" s="121"/>
      <c r="H17" s="201" t="s">
        <v>53</v>
      </c>
    </row>
    <row r="18" spans="1:8" s="1" customFormat="1" ht="34.5" customHeight="1" thickBot="1" x14ac:dyDescent="0.35">
      <c r="A18" s="5"/>
      <c r="B18" s="75">
        <v>14</v>
      </c>
      <c r="C18" s="74" t="str">
        <f>třída!C251</f>
        <v>Sisr František</v>
      </c>
      <c r="D18" s="99" t="s">
        <v>18</v>
      </c>
      <c r="E18" s="102"/>
      <c r="F18" s="76"/>
      <c r="G18" s="119"/>
      <c r="H18" s="202"/>
    </row>
    <row r="19" spans="1:8" s="1" customFormat="1" ht="34.5" customHeight="1" thickBot="1" x14ac:dyDescent="0.35">
      <c r="A19" s="5"/>
      <c r="B19" s="75">
        <v>15</v>
      </c>
      <c r="C19" s="74" t="str">
        <f>třída!C252</f>
        <v>Kroupa Mikuláš</v>
      </c>
      <c r="D19" s="99" t="s">
        <v>21</v>
      </c>
      <c r="E19" s="102"/>
      <c r="F19" s="76"/>
      <c r="G19" s="119"/>
      <c r="H19" s="202"/>
    </row>
    <row r="20" spans="1:8" s="1" customFormat="1" ht="34.5" customHeight="1" thickBot="1" x14ac:dyDescent="0.35">
      <c r="A20" s="5"/>
      <c r="B20" s="75">
        <v>16</v>
      </c>
      <c r="C20" s="74" t="str">
        <f>třída!C253</f>
        <v>Gardián Samuel</v>
      </c>
      <c r="D20" s="99" t="s">
        <v>21</v>
      </c>
      <c r="E20" s="102"/>
      <c r="F20" s="76"/>
      <c r="G20" s="119"/>
      <c r="H20" s="202"/>
    </row>
    <row r="21" spans="1:8" s="1" customFormat="1" ht="34.5" customHeight="1" thickBot="1" x14ac:dyDescent="0.35">
      <c r="A21" s="5"/>
      <c r="B21" s="75">
        <v>17</v>
      </c>
      <c r="C21" s="74" t="str">
        <f>třída!C254</f>
        <v>Kyloušek Daniel</v>
      </c>
      <c r="D21" s="99" t="s">
        <v>22</v>
      </c>
      <c r="E21" s="102"/>
      <c r="F21" s="76"/>
      <c r="G21" s="119"/>
      <c r="H21" s="202"/>
    </row>
    <row r="22" spans="1:8" ht="34.5" customHeight="1" thickBot="1" x14ac:dyDescent="0.35">
      <c r="A22" s="3"/>
      <c r="B22" s="77">
        <v>18</v>
      </c>
      <c r="C22" s="74" t="str">
        <f>třída!C255</f>
        <v>Průšek Dominik</v>
      </c>
      <c r="D22" s="100" t="s">
        <v>22</v>
      </c>
      <c r="E22" s="103"/>
      <c r="F22" s="78"/>
      <c r="G22" s="120"/>
      <c r="H22" s="203"/>
    </row>
    <row r="23" spans="1:8" ht="34.5" customHeight="1" thickBot="1" x14ac:dyDescent="0.35">
      <c r="A23" s="3"/>
      <c r="B23" s="73">
        <v>19</v>
      </c>
      <c r="C23" s="135" t="str">
        <f>třída!C288</f>
        <v>Kufnerová Kateřina</v>
      </c>
      <c r="D23" s="112" t="s">
        <v>18</v>
      </c>
      <c r="E23" s="122"/>
      <c r="F23" s="81"/>
      <c r="G23" s="121"/>
      <c r="H23" s="201" t="s">
        <v>54</v>
      </c>
    </row>
    <row r="24" spans="1:8" ht="34.5" customHeight="1" thickBot="1" x14ac:dyDescent="0.35">
      <c r="A24" s="3"/>
      <c r="B24" s="75">
        <v>20</v>
      </c>
      <c r="C24" s="135" t="str">
        <f>třída!C289</f>
        <v>Volencová Nela</v>
      </c>
      <c r="D24" s="113" t="s">
        <v>18</v>
      </c>
      <c r="E24" s="123"/>
      <c r="F24" s="80"/>
      <c r="G24" s="119"/>
      <c r="H24" s="202"/>
    </row>
    <row r="25" spans="1:8" ht="34.5" customHeight="1" thickBot="1" x14ac:dyDescent="0.35">
      <c r="A25" s="3"/>
      <c r="B25" s="75">
        <v>21</v>
      </c>
      <c r="C25" s="135" t="str">
        <f>třída!C290</f>
        <v>Kučerová Nicole</v>
      </c>
      <c r="D25" s="113" t="s">
        <v>21</v>
      </c>
      <c r="E25" s="123"/>
      <c r="F25" s="80"/>
      <c r="G25" s="119"/>
      <c r="H25" s="202"/>
    </row>
    <row r="26" spans="1:8" ht="34.5" customHeight="1" thickBot="1" x14ac:dyDescent="0.35">
      <c r="A26" s="3"/>
      <c r="B26" s="75">
        <v>22</v>
      </c>
      <c r="C26" s="135" t="str">
        <f>třída!C291</f>
        <v>Lukešová Adéla</v>
      </c>
      <c r="D26" s="113" t="s">
        <v>21</v>
      </c>
      <c r="E26" s="123"/>
      <c r="F26" s="80"/>
      <c r="G26" s="119"/>
      <c r="H26" s="202"/>
    </row>
    <row r="27" spans="1:8" ht="34.5" customHeight="1" thickBot="1" x14ac:dyDescent="0.35">
      <c r="A27" s="3"/>
      <c r="B27" s="75">
        <v>23</v>
      </c>
      <c r="C27" s="135" t="str">
        <f>třída!C292</f>
        <v>Syrovátková Karolína</v>
      </c>
      <c r="D27" s="113" t="s">
        <v>22</v>
      </c>
      <c r="E27" s="123"/>
      <c r="F27" s="80"/>
      <c r="G27" s="119"/>
      <c r="H27" s="202"/>
    </row>
    <row r="28" spans="1:8" ht="34.5" customHeight="1" thickBot="1" x14ac:dyDescent="0.35">
      <c r="A28" s="3"/>
      <c r="B28" s="77">
        <v>24</v>
      </c>
      <c r="C28" s="135" t="str">
        <f>třída!C293</f>
        <v>Wittmayerová Agáta</v>
      </c>
      <c r="D28" s="114" t="s">
        <v>22</v>
      </c>
      <c r="E28" s="124"/>
      <c r="F28" s="82"/>
      <c r="G28" s="120"/>
      <c r="H28" s="203"/>
    </row>
    <row r="29" spans="1:8" ht="34.5" customHeight="1" x14ac:dyDescent="0.25"/>
    <row r="30" spans="1:8" ht="34.5" customHeight="1" x14ac:dyDescent="0.25"/>
    <row r="31" spans="1:8" ht="34.5" customHeight="1" x14ac:dyDescent="0.25"/>
    <row r="32" spans="1:8" ht="34.5" customHeight="1" x14ac:dyDescent="0.25"/>
    <row r="33" ht="34.5" customHeight="1" x14ac:dyDescent="0.25"/>
    <row r="34" ht="34.5" customHeight="1" x14ac:dyDescent="0.25"/>
    <row r="35" ht="34.5" customHeight="1" x14ac:dyDescent="0.25"/>
    <row r="36" ht="34.5" customHeight="1" x14ac:dyDescent="0.25"/>
    <row r="37" ht="34.5" customHeight="1" x14ac:dyDescent="0.25"/>
    <row r="38" ht="34.5" customHeight="1" x14ac:dyDescent="0.25"/>
    <row r="39" ht="34.5" customHeight="1" x14ac:dyDescent="0.25"/>
    <row r="40" ht="34.5" customHeight="1" x14ac:dyDescent="0.25"/>
    <row r="41" ht="34.5" customHeight="1" x14ac:dyDescent="0.25"/>
  </sheetData>
  <mergeCells count="15">
    <mergeCell ref="B2:G2"/>
    <mergeCell ref="B3:B4"/>
    <mergeCell ref="C3:C4"/>
    <mergeCell ref="D3:D4"/>
    <mergeCell ref="G3:G4"/>
    <mergeCell ref="F3:F4"/>
    <mergeCell ref="H17:H22"/>
    <mergeCell ref="H23:H28"/>
    <mergeCell ref="E3:E4"/>
    <mergeCell ref="A5:A7"/>
    <mergeCell ref="H5:H10"/>
    <mergeCell ref="A8:A10"/>
    <mergeCell ref="A11:A13"/>
    <mergeCell ref="H11:H16"/>
    <mergeCell ref="A14:A16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třída</vt:lpstr>
      <vt:lpstr>60mCH</vt:lpstr>
      <vt:lpstr>60mD</vt:lpstr>
      <vt:lpstr>dálkaCH</vt:lpstr>
      <vt:lpstr>dálkaD</vt:lpstr>
      <vt:lpstr>600m</vt:lpstr>
      <vt:lpstr>800m</vt:lpstr>
      <vt:lpstr>míček</vt:lpstr>
      <vt:lpstr>míček 2</vt:lpstr>
      <vt:lpstr>kouleCH</vt:lpstr>
      <vt:lpstr>kouleD</vt:lpstr>
      <vt:lpstr>štafeta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Rambič</dc:creator>
  <cp:lastModifiedBy>Krajíc Martin</cp:lastModifiedBy>
  <cp:lastPrinted>2026-06-24T10:22:53Z</cp:lastPrinted>
  <dcterms:created xsi:type="dcterms:W3CDTF">2007-02-12T19:20:18Z</dcterms:created>
  <dcterms:modified xsi:type="dcterms:W3CDTF">2026-06-24T10:23:45Z</dcterms:modified>
</cp:coreProperties>
</file>